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40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py of מחירון עיצוב" sheetId="1" r:id="rId3"/>
    <sheet state="visible" name="מחירון עיצוב" sheetId="2" r:id="rId4"/>
    <sheet state="visible" name="שעת עבודה" sheetId="3" r:id="rId5"/>
    <sheet state="visible" name="מיתוג" sheetId="4" r:id="rId6"/>
    <sheet state="visible" name="Pivot Table 1" sheetId="5" r:id="rId7"/>
    <sheet state="visible" name="ספר מחזור" sheetId="6" r:id="rId8"/>
    <sheet state="visible" name="רול-אפ" sheetId="7" r:id="rId9"/>
    <sheet state="visible" name="הסבר והצעות" sheetId="8" r:id="rId10"/>
    <sheet state="visible" name="כרטיס ביקור חד צדדי" sheetId="9" r:id="rId11"/>
    <sheet state="visible" name="לוגו" sheetId="10" r:id="rId12"/>
    <sheet state="visible" name="כרטיס ביקור דו צדדי" sheetId="11" r:id="rId13"/>
    <sheet state="visible" name="פולדר חד צדדי" sheetId="12" r:id="rId14"/>
    <sheet state="visible" name="פלייר דו צדדי" sheetId="13" r:id="rId15"/>
    <sheet state="visible" name="פלייר חד צדדי" sheetId="14" r:id="rId16"/>
    <sheet state="visible" name="מודעת פרסומת לעיתון" sheetId="15" r:id="rId17"/>
    <sheet state="visible" name="תפריט למסעדה" sheetId="16" r:id="rId18"/>
    <sheet state="visible" name="פוסטר " sheetId="17" r:id="rId19"/>
    <sheet state="visible" name="עימוד ספר" sheetId="18" r:id="rId20"/>
    <sheet state="visible" name="הזמנה לחתונה" sheetId="19" r:id="rId21"/>
    <sheet state="visible" name="אלבום תמונות" sheetId="20" r:id="rId22"/>
    <sheet state="visible" name="ניוזלטר" sheetId="21" r:id="rId23"/>
    <sheet state="visible" name="אינפוגרפיקה" sheetId="22" r:id="rId24"/>
    <sheet state="visible" name="כריכת ספר" sheetId="23" r:id="rId25"/>
    <sheet state="visible" name="פרוספקט" sheetId="24" r:id="rId26"/>
    <sheet state="visible" name="אריזה" sheetId="25" r:id="rId27"/>
    <sheet state="visible" name="קטלוג מוצרים" sheetId="26" r:id="rId28"/>
    <sheet state="visible" name="לוח שנה" sheetId="27" r:id="rId29"/>
    <sheet state="visible" name="אתר" sheetId="28" r:id="rId30"/>
    <sheet state="visible" name="חולצה" sheetId="29" r:id="rId31"/>
    <sheet state="visible" name="דף נחיתה" sheetId="30" r:id="rId32"/>
    <sheet state="visible" name="באנר סטטי" sheetId="31" r:id="rId33"/>
    <sheet state="visible" name="כרטיס ברכה" sheetId="32" r:id="rId34"/>
    <sheet state="visible" name="פולדר דו צדדי" sheetId="33" r:id="rId35"/>
    <sheet state="visible" name="דף פייסבוק" sheetId="34" r:id="rId36"/>
    <sheet state="visible" name="עטיפה לדיסק" sheetId="35" r:id="rId37"/>
    <sheet state="visible" name="באנר פלאש" sheetId="36" r:id="rId38"/>
    <sheet state="visible" name="מצגת" sheetId="37" r:id="rId39"/>
    <sheet state="visible" name="קוד QR" sheetId="38" r:id="rId40"/>
    <sheet state="visible" name="אייקון" sheetId="39" r:id="rId41"/>
    <sheet state="visible" name="אפליקציה לסלולר" sheetId="40" r:id="rId42"/>
  </sheets>
  <definedNames>
    <definedName localSheetId="37" name="NamedRange2">'קוד QR'!$A$21:$J$43</definedName>
    <definedName localSheetId="39" name="NamedRange2">'אפליקציה לסלולר'!$A$21:$J$43</definedName>
    <definedName localSheetId="38" name="NamedRange2">'אייקון'!$A$21:$J$43</definedName>
    <definedName localSheetId="27" name="NamedRange2">'אתר'!$A$21:$J$43</definedName>
    <definedName localSheetId="31" name="NamedRange2">'כרטיס ברכה'!$A$21:$J$43</definedName>
    <definedName localSheetId="32" name="NamedRange3">'פולדר דו צדדי'!$F$1:$H$20</definedName>
    <definedName localSheetId="30" name="NamedRange2">'באנר סטטי'!$A$21:$J$43</definedName>
    <definedName localSheetId="30" name="NamedRange3">'באנר סטטי'!$F$1:$H$20</definedName>
    <definedName localSheetId="36" name="NamedRange2">'מצגת'!$A$22:$J$44</definedName>
    <definedName localSheetId="29" name="NamedRange2">'דף נחיתה'!$A$21:$J$43</definedName>
    <definedName localSheetId="17" name="NamedRange2">'עימוד ספר'!$A$21:$J$43</definedName>
    <definedName localSheetId="13" name="NamedRange2">'פלייר חד צדדי'!$A$21:$J$43</definedName>
    <definedName localSheetId="16" name="NamedRange3">'פוסטר '!$F$1:$H$20</definedName>
    <definedName localSheetId="6" name="NamedRange3">'רול-אפ'!$F$1:$H$20</definedName>
    <definedName localSheetId="22" name="NamedRange3">'כריכת ספר'!$F$1:$H$20</definedName>
    <definedName localSheetId="0" name="NamedRange1">'Copy of מחירון עיצוב'!$A$1:$O$103</definedName>
    <definedName name="NamedRange4">'הסבר והצעות'!$C$3:$C$6</definedName>
    <definedName localSheetId="35" name="NamedRange3">'באנר פלאש'!$F$1:$H$20</definedName>
    <definedName localSheetId="25" name="NamedRange3">'קטלוג מוצרים'!$F$1:$H$20</definedName>
    <definedName localSheetId="17" name="NamedRange3">'עימוד ספר'!$F$1:$H$20</definedName>
    <definedName localSheetId="18" name="NamedRange2">'הזמנה לחתונה'!$A$21:$J$43</definedName>
    <definedName localSheetId="37" name="NamedRange3">'קוד QR'!$F$1:$H$20</definedName>
    <definedName localSheetId="3" name="NamedRange2">'מיתוג'!$A$21:$J$43</definedName>
    <definedName localSheetId="20" name="NamedRange2">'ניוזלטר'!$A$21:$J$43</definedName>
    <definedName name="NamedRange2">'לוגו'!$A$30:$J$52</definedName>
    <definedName localSheetId="16" name="NamedRange2">'פוסטר '!$A$21:$J$43</definedName>
    <definedName localSheetId="6" name="NamedRange2">'רול-אפ'!$A$21:$J$43</definedName>
    <definedName localSheetId="38" name="NamedRange3">'אייקון'!$F$1:$H$20</definedName>
    <definedName localSheetId="21" name="NamedRange2">'אינפוגרפיקה'!$A$21:$J$43</definedName>
    <definedName localSheetId="10" name="NamedRange3">'כרטיס ביקור דו צדדי'!$F$1:$H$20</definedName>
    <definedName name="NamedRange1">'מחירון עיצוב'!$A$1:$O$103</definedName>
    <definedName localSheetId="31" name="NamedRange3">'כרטיס ברכה'!$F$1:$H$20</definedName>
    <definedName localSheetId="22" name="NamedRange2">'כריכת ספר'!$A$22:$J$44</definedName>
    <definedName localSheetId="25" name="NamedRange2">'קטלוג מוצרים'!$A$21:$J$43</definedName>
    <definedName localSheetId="33" name="NamedRange3">'דף פייסבוק'!$F$1:$H$20</definedName>
    <definedName localSheetId="18" name="NamedRange3">'הזמנה לחתונה'!$F$1:$H$20</definedName>
    <definedName localSheetId="36" name="NamedRange3">'מצגת'!$F$1:$H$20</definedName>
    <definedName localSheetId="12" name="NamedRange3">'פלייר דו צדדי'!$F$1:$H$20</definedName>
    <definedName localSheetId="24" name="NamedRange3">'אריזה'!$F$1:$H$20</definedName>
    <definedName localSheetId="26" name="NamedRange3">'לוח שנה'!$F$1:$H$20</definedName>
    <definedName localSheetId="34" name="NamedRange2">'עטיפה לדיסק'!$A$21:$J$43</definedName>
    <definedName localSheetId="19" name="NamedRange3">'אלבום תמונות'!$F$1:$H$20</definedName>
    <definedName localSheetId="39" name="NamedRange3">'אפליקציה לסלולר'!$F$1:$H$20</definedName>
    <definedName localSheetId="8" name="NamedRange2">'כרטיס ביקור חד צדדי'!$A$21:$J$43</definedName>
    <definedName localSheetId="27" name="NamedRange3">'אתר'!$F$1:$H$20</definedName>
    <definedName localSheetId="33" name="NamedRange2">'דף פייסבוק'!$A$21:$J$43</definedName>
    <definedName localSheetId="8" name="NamedRange3">'כרטיס ביקור חד צדדי'!$F$1:$H$20</definedName>
    <definedName localSheetId="11" name="NamedRange2">'פולדר חד צדדי'!$A$21:$J$43</definedName>
    <definedName localSheetId="32" name="NamedRange2">'פולדר דו צדדי'!$A$21:$J$43</definedName>
    <definedName localSheetId="28" name="NamedRange2">'חולצה'!$A$21:$J$43</definedName>
    <definedName localSheetId="2" name="NamedRange2">'שעת עבודה'!$A$24:$J$46</definedName>
    <definedName name="NamedRange3">'לוגו'!$F$1:$H$20</definedName>
    <definedName localSheetId="15" name="NamedRange2">'תפריט למסעדה'!$A$21:$J$43</definedName>
    <definedName localSheetId="20" name="NamedRange3">'ניוזלטר'!$F$1:$H$20</definedName>
    <definedName localSheetId="12" name="NamedRange2">'פלייר דו צדדי'!$A$21:$J$43</definedName>
    <definedName localSheetId="21" name="NamedRange3">'אינפוגרפיקה'!$F$1:$H$20</definedName>
    <definedName localSheetId="23" name="NamedRange2">'פרוספקט'!$A$21:$J$43</definedName>
    <definedName localSheetId="24" name="NamedRange2">'אריזה'!$A$21:$J$43</definedName>
    <definedName localSheetId="23" name="NamedRange3">'פרוספקט'!$F$1:$H$20</definedName>
    <definedName localSheetId="34" name="NamedRange3">'עטיפה לדיסק'!$F$1:$H$20</definedName>
    <definedName localSheetId="35" name="NamedRange2">'באנר פלאש'!$A$21:$J$43</definedName>
    <definedName localSheetId="15" name="NamedRange3">'תפריט למסעדה'!$F$1:$H$20</definedName>
    <definedName localSheetId="14" name="NamedRange3">'מודעת פרסומת לעיתון'!$F$1:$H$20</definedName>
    <definedName localSheetId="19" name="NamedRange2">'אלבום תמונות'!$A$21:$J$43</definedName>
    <definedName localSheetId="3" name="NamedRange3">'מיתוג'!$F$1:$H$20</definedName>
    <definedName localSheetId="29" name="NamedRange3">'דף נחיתה'!$F$1:$H$20</definedName>
    <definedName localSheetId="10" name="NamedRange2">'כרטיס ביקור דו צדדי'!$A$21:$J$43</definedName>
    <definedName localSheetId="2" name="NamedRange3">'שעת עבודה'!$F$1:$H$20</definedName>
    <definedName localSheetId="26" name="NamedRange2">'לוח שנה'!$A$21:$J$43</definedName>
    <definedName localSheetId="11" name="NamedRange3">'פולדר חד צדדי'!$F$1:$H$20</definedName>
    <definedName localSheetId="14" name="NamedRange2">'מודעת פרסומת לעיתון'!$A$21:$J$43</definedName>
    <definedName localSheetId="13" name="NamedRange3">'פלייר חד צדדי'!$F$1:$H$20</definedName>
    <definedName localSheetId="28" name="NamedRange3">'חולצה'!$F$1:$H$20</definedName>
  </definedNames>
  <calcPr/>
</workbook>
</file>

<file path=xl/sharedStrings.xml><?xml version="1.0" encoding="utf-8"?>
<sst xmlns="http://schemas.openxmlformats.org/spreadsheetml/2006/main" count="443" uniqueCount="133">
  <si>
    <t>אנא הוסיפו את מחיריכם וכך תקבלו מחירון יותר מדויק, תודה ובהצלחה עוזי חן
https://www.facebook.com/groups/GraphicDesign4u</t>
  </si>
  <si>
    <t>מספר המתמחרים</t>
  </si>
  <si>
    <t>מחיר מקסימלי</t>
  </si>
  <si>
    <t>מחיר מינימלי</t>
  </si>
  <si>
    <t>מחיר ממוצע</t>
  </si>
  <si>
    <t>מוצר/שירות (המחירים לא כוללים מע"מ)</t>
  </si>
  <si>
    <t>תחום</t>
  </si>
  <si>
    <t>עיצוב</t>
  </si>
  <si>
    <t xml:space="preserve">&lt;&lt; הוסיפו את מחירכם </t>
  </si>
  <si>
    <t>סה"כ</t>
  </si>
  <si>
    <t>מספר המחירים</t>
  </si>
  <si>
    <t xml:space="preserve"> </t>
  </si>
  <si>
    <t xml:space="preserve">AVERAGE of </t>
  </si>
  <si>
    <t>בנק תמונות הורדות ללא הגבלה ב$99 בלבד - שווה מאוד להורדת אלמנטים וקטורים ודברים פשוטים</t>
  </si>
  <si>
    <t>לדילים מטורפים עבור מעצבים גרפים לחצו כאן</t>
  </si>
  <si>
    <t>קישור לקבוצת המעצבים</t>
  </si>
  <si>
    <t>קישור לקבוצת התמחור</t>
  </si>
  <si>
    <t>קישור לתמחור חבילת שעות</t>
  </si>
  <si>
    <t>Grand Total</t>
  </si>
  <si>
    <t>כ</t>
  </si>
  <si>
    <t>איך זה הגיוני שפוסטר מתומחר פי 2 כמעט מפלייר חד צדדי? ההבדל היחיד הוא הגודל שלא משנה באילוסטרייטור.</t>
  </si>
  <si>
    <t xml:space="preserve"> סטנד</t>
  </si>
  <si>
    <t>קיים עטיפה לדיסק</t>
  </si>
  <si>
    <t xml:space="preserve">עטיפה לדיסק (עטיפה אחורית + דיסק) + חוברת אינסרט (עד 12 עמ') </t>
  </si>
  <si>
    <t>&lt;- כזה בבקשה!</t>
  </si>
  <si>
    <t xml:space="preserve">עיצוב אתר רספונסיבי (responsive) למובייל </t>
  </si>
  <si>
    <t>איפה יש דף פייסבוק? לא ראיתי</t>
  </si>
  <si>
    <t>יש דף פייסבוק</t>
  </si>
  <si>
    <t>המרות גדלים לבאנר פלאש</t>
  </si>
  <si>
    <t>יהיה נחמד אם תוסיף הפלאשת באנר והמרת גדלים, זה יותר עיצוב מאשר תכנות, לא יפה ככה להשאיר אותנו בודדים : )</t>
  </si>
  <si>
    <t xml:space="preserve">לא שייך לעיצוב, עבודה טכנית לגמרי להתאים גדלים  </t>
  </si>
  <si>
    <t>יש במחירון עיצוב בנאר פלאש 4 פריימים</t>
  </si>
  <si>
    <t>כולל בחירת התמונות ותיקוני תמונות עיקריות</t>
  </si>
  <si>
    <t>700 ש"ח</t>
  </si>
  <si>
    <t>עיצוב אלבום דיגיטלי 40 דף</t>
  </si>
  <si>
    <t>מיועד בעיקר לאינטרנט - ספרון/דיסק שמקבלים מתנה בהשארת פרטים</t>
  </si>
  <si>
    <t>הדמיית דיסק / הדמיית ספרון</t>
  </si>
  <si>
    <t>מייל</t>
  </si>
  <si>
    <t>פייסבוק</t>
  </si>
  <si>
    <t>https://www.facebook.com/groups/GraphicDesign4u</t>
  </si>
  <si>
    <t>זה יהיה מעולה אם אפשר להוסיף גם תמחור לאיור?? אפילו אם מדובר בלוגו מאוייר או באיור לספר ילדים או כל סוג שהוא... תודה :)</t>
  </si>
  <si>
    <t>פ</t>
  </si>
  <si>
    <t xml:space="preserve">          מחירים</t>
  </si>
  <si>
    <t>חוץ מזה אתם מוזמנים להוסיף פה מתחת הצעות נוספות (מה שמסומן בוצע)</t>
  </si>
  <si>
    <t>????</t>
  </si>
  <si>
    <t xml:space="preserve">אילוסטרציה </t>
  </si>
  <si>
    <t>פולדר 2 עמודים (חד צדדי)</t>
  </si>
  <si>
    <t>בין 2000 ל5000 שח</t>
  </si>
  <si>
    <t>אפליקציה לסלולר</t>
  </si>
  <si>
    <t>500 ₪ לעמוד</t>
  </si>
  <si>
    <t>עימוד ספר מעוצב (מחיר לעמוד)</t>
  </si>
  <si>
    <t>עיצוב אריזה</t>
  </si>
  <si>
    <t>עיצוב מודעת עמוד לעיתון</t>
  </si>
  <si>
    <t>עיצוב אלבום תמונות</t>
  </si>
  <si>
    <t>כמו לוח שנה</t>
  </si>
  <si>
    <t>מגנט לוח שנה</t>
  </si>
  <si>
    <t>תמונה</t>
  </si>
  <si>
    <t>חתימת מייל</t>
  </si>
  <si>
    <t>כרטיס ברכה לחג/ יומולדת לשליחה במייל/פייסבוק וכו'</t>
  </si>
  <si>
    <t>כמו דף נחיתה פשוט</t>
  </si>
  <si>
    <t>עיצוב ופיתוח עמוד (טאב) לפייסבוק</t>
  </si>
  <si>
    <t>דף פנימי זה כמו עמודים נוספים</t>
  </si>
  <si>
    <t>עמודים נוספים לאתר אינטרנט</t>
  </si>
  <si>
    <t>פרוספקט</t>
  </si>
  <si>
    <t>עיבוד תמונות לצלמים</t>
  </si>
  <si>
    <t>שלום איש! תוכל לסדר את עמודה F לפי סדר א-ב, זה יעזור להתמצא - שלומות - תודה בוצע ניתן למיין</t>
  </si>
  <si>
    <t>כחלק מפרויקט</t>
  </si>
  <si>
    <t>חיפוש במאגר תמונות</t>
  </si>
  <si>
    <t>לא פופולרי</t>
  </si>
  <si>
    <t>סטיקר</t>
  </si>
  <si>
    <t>יש עיצוב מצגת</t>
  </si>
  <si>
    <t>עיצוב דף מצגת קבוע (רקע דף עבור מצגות של הלקוח, כחלק ממיתוג עסקי)</t>
  </si>
  <si>
    <t>המחיר של דף נחיתה כולל תכנות או לא?</t>
  </si>
  <si>
    <t>מקווה להוסיף בקרוב</t>
  </si>
  <si>
    <t xml:space="preserve">עיצוב ליוטיוב - תמונת פרופיל, תמונת נושא
</t>
  </si>
  <si>
    <t xml:space="preserve">הקמת ערוץ יוטיוב - כולל הזנת תכנים, קישורים והעלאת התמונות הרלוונטיות והסרטונים
</t>
  </si>
  <si>
    <t>שינוי דו שבועי בניוזלטר מעוצב</t>
  </si>
  <si>
    <t>הזמנות חתונה</t>
  </si>
  <si>
    <t>עיצוב אפליקציית אייפד</t>
  </si>
  <si>
    <t>7.5 ש"ח</t>
  </si>
  <si>
    <t>עימוד ספר פרוזה פשוט - טקסט ללא תמונות - מחיר לעמוד</t>
  </si>
  <si>
    <t>עיצוב ספר עם עימוד מורכב (תמונות, הרבה סוגי כותרות וכד') - מחיר לעמוד</t>
  </si>
  <si>
    <t>עיצוב גריד לכתב עת</t>
  </si>
  <si>
    <t>עיצוב בלוק ממו (פוסט איט) כמתנה שיווקית ללקוח</t>
  </si>
  <si>
    <t xml:space="preserve">עיצוב אתר בפלטפורמת WIX   החינמי ודומיו </t>
  </si>
  <si>
    <t>כרטיסי ביקור</t>
  </si>
  <si>
    <t>טיפול טיפוגרפי בספר מאוייר</t>
  </si>
  <si>
    <t>פוסט מעוצב לפייסבוק</t>
  </si>
  <si>
    <t>טיפול בתמונה (ליטוש וכדומה) או עבודת פוטושופ לשילוב בין תמונות</t>
  </si>
  <si>
    <t>700-950</t>
  </si>
  <si>
    <t>שמשונית שטח, חוץ/רקע לתערוכות/שלט חוצות,</t>
  </si>
  <si>
    <t>עיצוב מגנט</t>
  </si>
  <si>
    <t>עריכה ועיצוב לספר פרוצס 200 דפים דו"צ טקסט ותמונות</t>
  </si>
  <si>
    <t>עיצוב ברושור</t>
  </si>
  <si>
    <t>עיצוב טמפליט של וורדפרס (WordPress Template)</t>
  </si>
  <si>
    <t>יש מחיר?</t>
  </si>
  <si>
    <t>מדבקה לעסק 30x30</t>
  </si>
  <si>
    <t>???</t>
  </si>
  <si>
    <t>לוגו</t>
  </si>
  <si>
    <t>חוברת עד 8 עמודים</t>
  </si>
  <si>
    <t>200 ו-50 על כל סבב תיקונים</t>
  </si>
  <si>
    <t>צריבת תמונות</t>
  </si>
  <si>
    <t>גלוית ווב</t>
  </si>
  <si>
    <t xml:space="preserve">תווית פשוטה למוצר (כמו תווית סביב בקבוק או צנצנת)
</t>
  </si>
  <si>
    <t>עיצוב דוכן המכיל: גב דוכן - פופ אפ + שולחן</t>
  </si>
  <si>
    <t>עיצוב ופיתוח אתר תדמית רספונסיבי מבוסס wordpress</t>
  </si>
  <si>
    <t>עיצוב מדבקת מעטפת לרכב (מכסה את כולו, כולל חלונות)</t>
  </si>
  <si>
    <t>פוסט מעוצב לפייסבוק/אינסטגרם</t>
  </si>
  <si>
    <t>כמו מחיר לשעת עבודה</t>
  </si>
  <si>
    <t>שיעור פרטי [בתוכנות גרפיות / הכנת תיק עבודות...]</t>
  </si>
  <si>
    <t>עיצוב טמפלייט לאלבומי בת-מצווה/חתונה [15 עמוד... כמה לכל עמוד?]</t>
  </si>
  <si>
    <t>עיצוב פאטרן לווב או לטקסטיל</t>
  </si>
  <si>
    <t>עיצוב מדבקות לחלונות ראווה</t>
  </si>
  <si>
    <t>עיצוב גב במה</t>
  </si>
  <si>
    <t>עימוד ספר קריאה ש/ל ללא תמונות לפי גריד קיים - מחיר לעמוד</t>
  </si>
  <si>
    <t>עיצוב גריד לספר</t>
  </si>
  <si>
    <t>יש מעמדים שעושים ב-2 שקל לעמוד!!!!!</t>
  </si>
  <si>
    <t>עיצוב ספר המחיר לעמוד הזוי - 1000 ש"ח לעמוד???? 200 ש"ח לעמוד?</t>
  </si>
  <si>
    <t>עיצוב כתובה</t>
  </si>
  <si>
    <t xml:space="preserve">עיצוב גלויה שיווקית דו"צ </t>
  </si>
  <si>
    <t>עיצוב הזמנה מונפשת לאירוע [בערך 5 שקופיות מאויירות]</t>
  </si>
  <si>
    <t>landing page</t>
  </si>
  <si>
    <t>case study</t>
  </si>
  <si>
    <t>one pager</t>
  </si>
  <si>
    <t>עיצוב לאינסטגרם</t>
  </si>
  <si>
    <t>פוסט לפייסבוק, פוסט לאינסטגרם</t>
  </si>
  <si>
    <t>עיצוב/עיטוף רכב מסחרי / ברלינגו (יש פריסה)</t>
  </si>
  <si>
    <t>תמחור להכנות דפוסת עיוות גרפיקה למוצר קוני , התאמת גרפיקה לגודל שונה מהנוכחי.</t>
  </si>
  <si>
    <t>התאמת עיצוב של ממשק dashboard ממובייל/טאבלט לדסקטופ</t>
  </si>
  <si>
    <t>58)</t>
  </si>
  <si>
    <t>:3</t>
  </si>
  <si>
    <t>(</t>
  </si>
  <si>
    <t>א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</si>
</sst>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/yyyy h:mm:ss"/>
    <numFmt numFmtId="165" formatCode="₪ #,##0.00"/>
    <numFmt numFmtId="166" formatCode="#,##0.###############"/>
    <numFmt numFmtId="167" formatCode="#,##0&quot; ₪&quot;"/>
    <numFmt numFmtId="168" formatCode="m-d"/>
  </numFmts>
  <fonts count="31">
    <font>
      <sz val="10.0"/>
      <color rgb="FF000000"/>
      <name val="Arial"/>
    </font>
    <font>
      <b/>
      <sz val="14.0"/>
      <color rgb="FF000000"/>
    </font>
    <font/>
    <font>
      <b/>
      <u/>
      <sz val="12.0"/>
      <color rgb="FFFFFFFF"/>
    </font>
    <font>
      <b/>
      <u/>
      <sz val="12.0"/>
      <color rgb="FFFFFFFF"/>
    </font>
    <font>
      <b/>
    </font>
    <font>
      <b/>
      <sz val="10.0"/>
    </font>
    <font>
      <b/>
      <sz val="10.0"/>
      <color rgb="FF741B47"/>
    </font>
    <font>
      <b/>
      <u/>
      <sz val="10.0"/>
      <color rgb="FF0000FF"/>
    </font>
    <font>
      <u/>
      <color rgb="FF0000FF"/>
    </font>
    <font>
      <u/>
      <color rgb="FF0000FF"/>
    </font>
    <font>
      <b/>
      <u/>
      <sz val="10.0"/>
      <color rgb="FF0000FF"/>
    </font>
    <font>
      <b/>
      <u/>
      <sz val="10.0"/>
      <color rgb="FF0000FF"/>
    </font>
    <font>
      <b/>
      <sz val="10.0"/>
      <color rgb="FFFFFFFF"/>
    </font>
    <font>
      <sz val="10.0"/>
      <color rgb="FFFF0000"/>
    </font>
    <font>
      <b/>
      <sz val="10.0"/>
      <color rgb="FFFF0000"/>
    </font>
    <font>
      <u/>
      <color rgb="FF0000FF"/>
    </font>
    <font>
      <b/>
      <u/>
      <sz val="10.0"/>
      <color rgb="FF0000FF"/>
    </font>
    <font>
      <b/>
      <u/>
      <sz val="10.0"/>
      <color rgb="FF0000FF"/>
    </font>
    <font>
      <sz val="10.0"/>
      <color rgb="FF999999"/>
    </font>
    <font>
      <sz val="9.0"/>
    </font>
    <font>
      <u/>
      <color rgb="FF0000FF"/>
    </font>
    <font>
      <b/>
      <sz val="11.0"/>
      <color rgb="FFFFFFFF"/>
    </font>
    <font>
      <b/>
      <sz val="11.0"/>
      <color rgb="FF000000"/>
    </font>
    <font>
      <b/>
      <sz val="14.0"/>
      <color rgb="FFFF0000"/>
    </font>
    <font>
      <b/>
      <u/>
      <sz val="12.0"/>
      <color rgb="FF1155CC"/>
    </font>
    <font>
      <b/>
      <sz val="14.0"/>
    </font>
    <font>
      <b/>
      <sz val="24.0"/>
      <color rgb="FF990000"/>
    </font>
    <font>
      <b/>
      <sz val="24.0"/>
    </font>
    <font>
      <b/>
      <sz val="14.0"/>
      <color rgb="FF434343"/>
    </font>
    <font>
      <b/>
      <sz val="11.0"/>
      <color rgb="FFFF0000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9D2E9"/>
        <bgColor rgb="FFD9D2E9"/>
      </patternFill>
    </fill>
    <fill>
      <patternFill patternType="solid">
        <fgColor rgb="FFFFD966"/>
        <bgColor rgb="FFFFD966"/>
      </patternFill>
    </fill>
    <fill>
      <patternFill patternType="solid">
        <fgColor rgb="FFD0E0E3"/>
        <bgColor rgb="FFD0E0E3"/>
      </patternFill>
    </fill>
    <fill>
      <patternFill patternType="solid">
        <fgColor rgb="FFEAD1DC"/>
        <bgColor rgb="FFEAD1DC"/>
      </patternFill>
    </fill>
    <fill>
      <patternFill patternType="solid">
        <fgColor rgb="FF38761D"/>
        <bgColor rgb="FF38761D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FF00FF"/>
        <bgColor rgb="FFFF00FF"/>
      </patternFill>
    </fill>
    <fill>
      <patternFill patternType="solid">
        <fgColor rgb="FFFFF2CC"/>
        <bgColor rgb="FFFFF2CC"/>
      </patternFill>
    </fill>
  </fills>
  <borders count="16">
    <border/>
    <border>
      <left style="thin">
        <color rgb="FFD9D9D9"/>
      </left>
      <top style="thin">
        <color rgb="FFD9D9D9"/>
      </top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</border>
    <border>
      <top style="thin">
        <color rgb="FFD9D9D9"/>
      </top>
    </border>
    <border>
      <right style="thin">
        <color rgb="FFD9D9D9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left style="thin">
        <color rgb="FF999999"/>
      </left>
    </border>
    <border>
      <right style="thin">
        <color rgb="FF999999"/>
      </right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1"/>
    </xf>
    <xf borderId="1" fillId="2" fontId="1" numFmtId="164" xfId="0" applyAlignment="1" applyBorder="1" applyFill="1" applyFont="1" applyNumberFormat="1">
      <alignment horizontal="center" readingOrder="0" shrinkToFit="0" vertical="center" wrapText="1"/>
    </xf>
    <xf borderId="2" fillId="0" fontId="2" numFmtId="0" xfId="0" applyAlignment="1" applyBorder="1" applyFont="1">
      <alignment shrinkToFit="0" wrapText="1"/>
    </xf>
    <xf borderId="3" fillId="0" fontId="2" numFmtId="0" xfId="0" applyAlignment="1" applyBorder="1" applyFont="1">
      <alignment shrinkToFit="0" wrapText="1"/>
    </xf>
    <xf borderId="4" fillId="0" fontId="2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shrinkToFit="0" wrapText="1"/>
    </xf>
    <xf borderId="6" fillId="0" fontId="5" numFmtId="0" xfId="0" applyAlignment="1" applyBorder="1" applyFont="1">
      <alignment shrinkToFit="0" wrapText="1"/>
    </xf>
    <xf borderId="7" fillId="0" fontId="6" numFmtId="0" xfId="0" applyAlignment="1" applyBorder="1" applyFont="1">
      <alignment horizontal="center" shrinkToFit="0" vertical="center" wrapText="1"/>
    </xf>
    <xf borderId="7" fillId="4" fontId="7" numFmtId="0" xfId="0" applyAlignment="1" applyBorder="1" applyFill="1" applyFont="1">
      <alignment readingOrder="0" shrinkToFit="0" vertical="center" wrapText="1"/>
    </xf>
    <xf borderId="7" fillId="0" fontId="2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shrinkToFit="0" vertical="center" wrapText="1"/>
    </xf>
    <xf borderId="7" fillId="0" fontId="5" numFmtId="0" xfId="0" applyAlignment="1" applyBorder="1" applyFont="1">
      <alignment shrinkToFit="0" vertical="center" wrapText="1"/>
    </xf>
    <xf borderId="7" fillId="5" fontId="8" numFmtId="0" xfId="0" applyAlignment="1" applyBorder="1" applyFill="1" applyFont="1">
      <alignment horizontal="center" shrinkToFit="0" vertical="center" wrapText="1"/>
    </xf>
    <xf borderId="7" fillId="0" fontId="2" numFmtId="3" xfId="0" applyAlignment="1" applyBorder="1" applyFont="1" applyNumberFormat="1">
      <alignment shrinkToFit="0" wrapText="1"/>
    </xf>
    <xf borderId="7" fillId="0" fontId="2" numFmtId="165" xfId="0" applyAlignment="1" applyBorder="1" applyFont="1" applyNumberFormat="1">
      <alignment shrinkToFit="0" wrapText="1"/>
    </xf>
    <xf borderId="7" fillId="0" fontId="9" numFmtId="0" xfId="0" applyAlignment="1" applyBorder="1" applyFont="1">
      <alignment shrinkToFit="0" wrapText="1"/>
    </xf>
    <xf borderId="7" fillId="0" fontId="2" numFmtId="0" xfId="0" applyAlignment="1" applyBorder="1" applyFont="1">
      <alignment readingOrder="0" shrinkToFit="0" wrapText="1"/>
    </xf>
    <xf borderId="7" fillId="0" fontId="10" numFmtId="0" xfId="0" applyAlignment="1" applyBorder="1" applyFont="1">
      <alignment horizontal="center" shrinkToFit="0" vertical="center" wrapText="1"/>
    </xf>
    <xf borderId="7" fillId="0" fontId="2" numFmtId="0" xfId="0" applyAlignment="1" applyBorder="1" applyFont="1">
      <alignment shrinkToFit="0" wrapText="1"/>
    </xf>
    <xf borderId="7" fillId="0" fontId="5" numFmtId="0" xfId="0" applyAlignment="1" applyBorder="1" applyFont="1">
      <alignment shrinkToFit="0" wrapText="1"/>
    </xf>
    <xf borderId="7" fillId="0" fontId="2" numFmtId="0" xfId="0" applyAlignment="1" applyBorder="1" applyFont="1">
      <alignment readingOrder="0" shrinkToFit="0" wrapText="1"/>
    </xf>
    <xf borderId="7" fillId="6" fontId="11" numFmtId="0" xfId="0" applyAlignment="1" applyBorder="1" applyFill="1" applyFont="1">
      <alignment horizontal="center" shrinkToFit="0" vertical="center" wrapText="1"/>
    </xf>
    <xf borderId="7" fillId="7" fontId="12" numFmtId="0" xfId="0" applyAlignment="1" applyBorder="1" applyFill="1" applyFont="1">
      <alignment horizontal="center" shrinkToFit="0" vertical="center" wrapText="1"/>
    </xf>
    <xf borderId="7" fillId="0" fontId="2" numFmtId="0" xfId="0" applyAlignment="1" applyBorder="1" applyFont="1">
      <alignment horizontal="left" shrinkToFit="0" vertical="bottom" wrapText="1"/>
    </xf>
    <xf borderId="7" fillId="0" fontId="6" numFmtId="0" xfId="0" applyAlignment="1" applyBorder="1" applyFont="1">
      <alignment horizontal="center" shrinkToFit="0" vertical="bottom" wrapText="1"/>
    </xf>
    <xf borderId="7" fillId="0" fontId="6" numFmtId="0" xfId="0" applyAlignment="1" applyBorder="1" applyFont="1">
      <alignment shrinkToFit="0" wrapText="1"/>
    </xf>
    <xf borderId="7" fillId="0" fontId="2" numFmtId="3" xfId="0" applyAlignment="1" applyBorder="1" applyFont="1" applyNumberFormat="1">
      <alignment horizontal="center" shrinkToFit="0" vertical="bottom" wrapText="1"/>
    </xf>
    <xf borderId="7" fillId="8" fontId="13" numFmtId="0" xfId="0" applyAlignment="1" applyBorder="1" applyFill="1" applyFont="1">
      <alignment horizontal="right" readingOrder="0" shrinkToFit="0" vertical="bottom" wrapText="1"/>
    </xf>
    <xf borderId="7" fillId="0" fontId="14" numFmtId="0" xfId="0" applyAlignment="1" applyBorder="1" applyFont="1">
      <alignment horizontal="left" shrinkToFit="0" vertical="bottom" wrapText="1"/>
    </xf>
    <xf borderId="7" fillId="0" fontId="15" numFmtId="0" xfId="0" applyAlignment="1" applyBorder="1" applyFont="1">
      <alignment horizontal="right" shrinkToFit="0" vertical="bottom" wrapText="1"/>
    </xf>
    <xf borderId="7" fillId="7" fontId="2" numFmtId="3" xfId="0" applyAlignment="1" applyBorder="1" applyFont="1" applyNumberFormat="1">
      <alignment shrinkToFit="0" wrapText="1"/>
    </xf>
    <xf borderId="7" fillId="7" fontId="2" numFmtId="165" xfId="0" applyAlignment="1" applyBorder="1" applyFont="1" applyNumberFormat="1">
      <alignment shrinkToFit="0" wrapText="1"/>
    </xf>
    <xf borderId="7" fillId="7" fontId="16" numFmtId="0" xfId="0" applyAlignment="1" applyBorder="1" applyFont="1">
      <alignment shrinkToFit="0" wrapText="1"/>
    </xf>
    <xf borderId="0" fillId="0" fontId="2" numFmtId="0" xfId="0" applyAlignment="1" applyFont="1">
      <alignment horizontal="left" shrinkToFit="0" vertical="bottom" wrapText="1"/>
    </xf>
    <xf borderId="0" fillId="0" fontId="2" numFmtId="0" xfId="0" applyAlignment="1" applyFont="1">
      <alignment horizontal="center" shrinkToFit="0" vertical="center" wrapText="1"/>
    </xf>
    <xf borderId="0" fillId="9" fontId="2" numFmtId="0" xfId="0" applyAlignment="1" applyFill="1" applyFont="1">
      <alignment readingOrder="0" shrinkToFit="0" wrapText="1"/>
    </xf>
    <xf borderId="0" fillId="9" fontId="2" numFmtId="0" xfId="0" applyAlignment="1" applyFont="1">
      <alignment readingOrder="0" shrinkToFit="0" wrapText="1"/>
    </xf>
    <xf borderId="0" fillId="10" fontId="2" numFmtId="0" xfId="0" applyAlignment="1" applyFill="1" applyFont="1">
      <alignment readingOrder="0" shrinkToFit="0" wrapText="1"/>
    </xf>
    <xf borderId="8" fillId="11" fontId="2" numFmtId="0" xfId="0" applyAlignment="1" applyBorder="1" applyFill="1" applyFont="1">
      <alignment shrinkToFit="0" wrapText="1"/>
    </xf>
    <xf borderId="7" fillId="10" fontId="17" numFmtId="0" xfId="0" applyAlignment="1" applyBorder="1" applyFont="1">
      <alignment horizontal="center" shrinkToFit="0" vertical="bottom" wrapText="1"/>
    </xf>
    <xf borderId="4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7" fillId="10" fontId="18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readingOrder="0" shrinkToFit="0" wrapText="1"/>
    </xf>
    <xf borderId="9" fillId="0" fontId="2" numFmtId="0" xfId="0" applyAlignment="1" applyBorder="1" applyFont="1">
      <alignment shrinkToFit="0" wrapText="1"/>
    </xf>
    <xf borderId="10" fillId="0" fontId="2" numFmtId="0" xfId="0" applyAlignment="1" applyBorder="1" applyFont="1">
      <alignment shrinkToFit="0" wrapText="1"/>
    </xf>
    <xf borderId="11" fillId="11" fontId="2" numFmtId="0" xfId="0" applyAlignment="1" applyBorder="1" applyFont="1">
      <alignment shrinkToFit="0" wrapText="1"/>
    </xf>
    <xf borderId="0" fillId="0" fontId="15" numFmtId="0" xfId="0" applyAlignment="1" applyFont="1">
      <alignment readingOrder="0" shrinkToFit="0" wrapText="1"/>
    </xf>
    <xf borderId="11" fillId="11" fontId="19" numFmtId="0" xfId="0" applyAlignment="1" applyBorder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11" fontId="2" numFmtId="0" xfId="0" applyAlignment="1" applyFont="1">
      <alignment shrinkToFit="0" wrapText="1"/>
    </xf>
    <xf borderId="12" fillId="0" fontId="2" numFmtId="0" xfId="0" applyAlignment="1" applyBorder="1" applyFont="1">
      <alignment shrinkToFit="0" wrapText="1"/>
    </xf>
    <xf borderId="13" fillId="11" fontId="2" numFmtId="0" xfId="0" applyAlignment="1" applyBorder="1" applyFont="1">
      <alignment shrinkToFit="0" wrapText="1"/>
    </xf>
    <xf borderId="0" fillId="0" fontId="6" numFmtId="0" xfId="0" applyAlignment="1" applyFont="1">
      <alignment readingOrder="0" shrinkToFit="0" wrapText="1"/>
    </xf>
    <xf borderId="0" fillId="0" fontId="2" numFmtId="165" xfId="0" applyAlignment="1" applyFont="1" applyNumberFormat="1">
      <alignment shrinkToFit="0" wrapText="1"/>
    </xf>
    <xf borderId="0" fillId="0" fontId="2" numFmtId="0" xfId="0" applyAlignment="1" applyFont="1">
      <alignment readingOrder="0" shrinkToFit="0" wrapText="1"/>
    </xf>
    <xf borderId="0" fillId="9" fontId="20" numFmtId="0" xfId="0" applyAlignment="1" applyFont="1">
      <alignment readingOrder="0" shrinkToFit="0" wrapText="1"/>
    </xf>
    <xf borderId="0" fillId="0" fontId="2" numFmtId="164" xfId="0" applyAlignment="1" applyFont="1" applyNumberFormat="1">
      <alignment shrinkToFit="0" wrapText="1"/>
    </xf>
    <xf borderId="0" fillId="0" fontId="2" numFmtId="3" xfId="0" applyAlignment="1" applyFont="1" applyNumberFormat="1">
      <alignment shrinkToFit="0" wrapText="1"/>
    </xf>
    <xf borderId="0" fillId="0" fontId="21" numFmtId="0" xfId="0" applyAlignment="1" applyFont="1">
      <alignment shrinkToFit="0" wrapText="1"/>
    </xf>
    <xf borderId="0" fillId="9" fontId="2" numFmtId="3" xfId="0" applyAlignment="1" applyFont="1" applyNumberForma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9" fontId="2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9" fontId="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12" fontId="22" numFmtId="0" xfId="0" applyAlignment="1" applyFill="1" applyFont="1">
      <alignment readingOrder="0" shrinkToFit="0" wrapText="1"/>
    </xf>
    <xf borderId="14" fillId="0" fontId="2" numFmtId="0" xfId="0" applyAlignment="1" applyBorder="1" applyFont="1">
      <alignment readingOrder="0" shrinkToFit="0" wrapText="1"/>
    </xf>
    <xf borderId="15" fillId="9" fontId="2" numFmtId="0" xfId="0" applyAlignment="1" applyBorder="1" applyFont="1">
      <alignment readingOrder="0" shrinkToFit="0" wrapText="1"/>
    </xf>
    <xf borderId="14" fillId="0" fontId="2" numFmtId="0" xfId="0" applyAlignment="1" applyBorder="1" applyFont="1">
      <alignment shrinkToFit="0" wrapText="1"/>
    </xf>
    <xf borderId="0" fillId="0" fontId="2" numFmtId="0" xfId="0" applyAlignment="1" applyFont="1">
      <alignment shrinkToFit="0" wrapText="1"/>
    </xf>
    <xf borderId="0" fillId="13" fontId="2" numFmtId="0" xfId="0" applyAlignment="1" applyFill="1" applyFont="1">
      <alignment readingOrder="0" shrinkToFit="0" wrapText="1"/>
    </xf>
    <xf borderId="0" fillId="0" fontId="23" numFmtId="0" xfId="0" applyAlignment="1" applyFont="1">
      <alignment readingOrder="0" shrinkToFit="0" wrapText="1"/>
    </xf>
    <xf borderId="15" fillId="0" fontId="2" numFmtId="0" xfId="0" applyAlignment="1" applyBorder="1" applyFont="1">
      <alignment readingOrder="0" shrinkToFit="0" wrapText="1"/>
    </xf>
    <xf borderId="0" fillId="12" fontId="22" numFmtId="0" xfId="0" applyAlignment="1" applyFont="1">
      <alignment readingOrder="0" shrinkToFit="0" wrapText="1"/>
    </xf>
    <xf borderId="0" fillId="0" fontId="2" numFmtId="0" xfId="0" applyAlignment="1" applyFont="1">
      <alignment readingOrder="0" shrinkToFit="0" wrapText="1"/>
    </xf>
    <xf borderId="0" fillId="0" fontId="24" numFmtId="166" xfId="0" applyAlignment="1" applyFont="1" applyNumberFormat="1">
      <alignment horizontal="center" readingOrder="0" shrinkToFit="0" vertical="center" wrapText="0"/>
    </xf>
    <xf borderId="0" fillId="0" fontId="25" numFmtId="0" xfId="0" applyAlignment="1" applyFont="1">
      <alignment horizontal="center" readingOrder="0" shrinkToFit="0" vertical="center" wrapText="1"/>
    </xf>
    <xf borderId="0" fillId="0" fontId="26" numFmtId="0" xfId="0" applyAlignment="1" applyFont="1">
      <alignment horizontal="center" shrinkToFit="0" vertical="center" wrapText="1"/>
    </xf>
    <xf borderId="0" fillId="0" fontId="27" numFmtId="0" xfId="0" applyAlignment="1" applyFont="1">
      <alignment horizontal="center" readingOrder="0" shrinkToFit="0" vertical="center" wrapText="1"/>
    </xf>
    <xf borderId="0" fillId="0" fontId="28" numFmtId="0" xfId="0" applyAlignment="1" applyFont="1">
      <alignment readingOrder="0" shrinkToFit="0" wrapText="1"/>
    </xf>
    <xf borderId="0" fillId="0" fontId="29" numFmtId="0" xfId="0" applyAlignment="1" applyFont="1">
      <alignment horizontal="right" readingOrder="0" shrinkToFit="0" vertical="center" wrapText="1"/>
    </xf>
    <xf borderId="0" fillId="0" fontId="14" numFmtId="0" xfId="0" applyAlignment="1" applyFont="1">
      <alignment readingOrder="0" shrinkToFit="0" wrapText="1"/>
    </xf>
    <xf borderId="0" fillId="0" fontId="14" numFmtId="0" xfId="0" applyAlignment="1" applyFont="1">
      <alignment readingOrder="0" shrinkToFit="0" wrapText="1"/>
    </xf>
    <xf borderId="0" fillId="0" fontId="14" numFmtId="167" xfId="0" applyAlignment="1" applyFont="1" applyNumberFormat="1">
      <alignment readingOrder="0" shrinkToFit="0" wrapText="1"/>
    </xf>
    <xf borderId="0" fillId="9" fontId="2" numFmtId="0" xfId="0" applyAlignment="1" applyFont="1">
      <alignment horizontal="right" readingOrder="2" shrinkToFit="0" vertical="bottom" wrapText="1"/>
    </xf>
    <xf borderId="0" fillId="0" fontId="2" numFmtId="0" xfId="0" applyAlignment="1" applyFont="1">
      <alignment readingOrder="0" shrinkToFit="0" wrapText="1"/>
    </xf>
    <xf borderId="0" fillId="9" fontId="2" numFmtId="0" xfId="0" applyAlignment="1" applyFont="1">
      <alignment horizontal="right" readingOrder="2" shrinkToFit="0" vertical="bottom" wrapText="1"/>
    </xf>
    <xf borderId="0" fillId="9" fontId="2" numFmtId="0" xfId="0" applyAlignment="1" applyFont="1">
      <alignment readingOrder="0" shrinkToFit="0" wrapText="1"/>
    </xf>
    <xf borderId="0" fillId="9" fontId="2" numFmtId="0" xfId="0" applyAlignment="1" applyFont="1">
      <alignment horizontal="right" readingOrder="0" shrinkToFit="0" vertical="bottom" wrapText="1"/>
    </xf>
    <xf borderId="0" fillId="12" fontId="22" numFmtId="0" xfId="0" applyAlignment="1" applyFont="1">
      <alignment readingOrder="0" shrinkToFit="0" wrapText="1"/>
    </xf>
    <xf borderId="0" fillId="12" fontId="22" numFmtId="0" xfId="0" applyAlignment="1" applyFont="1">
      <alignment readingOrder="0" shrinkToFit="0" wrapText="1"/>
    </xf>
    <xf borderId="0" fillId="12" fontId="22" numFmtId="0" xfId="0" applyAlignment="1" applyFont="1">
      <alignment readingOrder="0" shrinkToFit="0" wrapText="1"/>
    </xf>
    <xf borderId="0" fillId="12" fontId="22" numFmtId="0" xfId="0" applyAlignment="1" applyFont="1">
      <alignment horizontal="center" readingOrder="0" shrinkToFit="0" wrapText="1"/>
    </xf>
    <xf borderId="0" fillId="10" fontId="2" numFmtId="0" xfId="0" applyAlignment="1" applyFont="1">
      <alignment readingOrder="0" shrinkToFit="0" wrapText="1"/>
    </xf>
    <xf borderId="0" fillId="10" fontId="2" numFmtId="0" xfId="0" applyAlignment="1" applyFont="1">
      <alignment shrinkToFit="0" wrapText="1"/>
    </xf>
    <xf borderId="0" fillId="0" fontId="2" numFmtId="168" xfId="0" applyAlignment="1" applyFont="1" applyNumberFormat="1">
      <alignment readingOrder="0" shrinkToFit="0" wrapText="1"/>
    </xf>
    <xf borderId="0" fillId="0" fontId="15" numFmtId="0" xfId="0" applyAlignment="1" applyFont="1">
      <alignment readingOrder="0" shrinkToFit="0" wrapText="1"/>
    </xf>
    <xf borderId="0" fillId="0" fontId="30" numFmtId="0" xfId="0" applyAlignment="1" applyFont="1">
      <alignment readingOrder="0" shrinkToFit="0" wrapText="1"/>
    </xf>
    <xf borderId="0" fillId="0" fontId="15" numFmtId="0" xfId="0" applyAlignment="1" applyFont="1">
      <alignment readingOrder="0" shrinkToFit="0" wrapText="1"/>
    </xf>
    <xf borderId="0" fillId="0" fontId="6" numFmtId="3" xfId="0" applyAlignment="1" applyFont="1" applyNumberFormat="1">
      <alignment shrinkToFit="0" wrapText="1"/>
    </xf>
    <xf borderId="0" fillId="0" fontId="6" numFmtId="0" xfId="0" applyAlignment="1" applyFont="1">
      <alignment shrinkToFit="0" wrapText="1"/>
    </xf>
    <xf borderId="0" fillId="9" fontId="2" numFmtId="0" xfId="0" applyAlignment="1" applyFont="1">
      <alignment shrinkToFit="0" wrapText="1"/>
    </xf>
    <xf borderId="0" fillId="0" fontId="2" numFmtId="165" xfId="0" applyAlignment="1" applyFont="1" applyNumberFormat="1">
      <alignment readingOrder="0" shrinkToFit="0" wrapText="1"/>
    </xf>
  </cellXfs>
  <cellStyles count="1">
    <cellStyle xfId="0" name="Normal" builtinId="0"/>
  </cellStyles>
  <dxfs count="5"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4DD0E1"/>
          <bgColor rgb="FF4DD0E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0F7FA"/>
          <bgColor rgb="FFE0F7FA"/>
        </patternFill>
      </fill>
      <border/>
    </dxf>
  </dxfs>
  <tableStyles count="1">
    <tableStyle count="3" pivot="0" name="הסבר והצעות-style">
      <tableStyleElement dxfId="2" type="headerRow"/>
      <tableStyleElement dxfId="3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8.xml"/><Relationship Id="rId20" Type="http://schemas.openxmlformats.org/officeDocument/2006/relationships/worksheet" Target="worksheets/sheet18.xml"/><Relationship Id="rId42" Type="http://schemas.openxmlformats.org/officeDocument/2006/relationships/worksheet" Target="worksheets/sheet40.xml"/><Relationship Id="rId41" Type="http://schemas.openxmlformats.org/officeDocument/2006/relationships/worksheet" Target="worksheets/sheet39.xml"/><Relationship Id="rId22" Type="http://schemas.openxmlformats.org/officeDocument/2006/relationships/worksheet" Target="worksheets/sheet20.xml"/><Relationship Id="rId21" Type="http://schemas.openxmlformats.org/officeDocument/2006/relationships/worksheet" Target="worksheets/sheet19.xml"/><Relationship Id="rId24" Type="http://schemas.openxmlformats.org/officeDocument/2006/relationships/worksheet" Target="worksheets/sheet22.xml"/><Relationship Id="rId23" Type="http://schemas.openxmlformats.org/officeDocument/2006/relationships/worksheet" Target="worksheets/sheet21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26" Type="http://schemas.openxmlformats.org/officeDocument/2006/relationships/worksheet" Target="worksheets/sheet24.xml"/><Relationship Id="rId25" Type="http://schemas.openxmlformats.org/officeDocument/2006/relationships/worksheet" Target="worksheets/sheet23.xml"/><Relationship Id="rId28" Type="http://schemas.openxmlformats.org/officeDocument/2006/relationships/worksheet" Target="worksheets/sheet26.xml"/><Relationship Id="rId27" Type="http://schemas.openxmlformats.org/officeDocument/2006/relationships/worksheet" Target="worksheets/sheet25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29" Type="http://schemas.openxmlformats.org/officeDocument/2006/relationships/worksheet" Target="worksheets/sheet27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31" Type="http://schemas.openxmlformats.org/officeDocument/2006/relationships/worksheet" Target="worksheets/sheet29.xml"/><Relationship Id="rId30" Type="http://schemas.openxmlformats.org/officeDocument/2006/relationships/worksheet" Target="worksheets/sheet28.xml"/><Relationship Id="rId11" Type="http://schemas.openxmlformats.org/officeDocument/2006/relationships/worksheet" Target="worksheets/sheet9.xml"/><Relationship Id="rId33" Type="http://schemas.openxmlformats.org/officeDocument/2006/relationships/worksheet" Target="worksheets/sheet31.xml"/><Relationship Id="rId10" Type="http://schemas.openxmlformats.org/officeDocument/2006/relationships/worksheet" Target="worksheets/sheet8.xml"/><Relationship Id="rId32" Type="http://schemas.openxmlformats.org/officeDocument/2006/relationships/worksheet" Target="worksheets/sheet30.xml"/><Relationship Id="rId13" Type="http://schemas.openxmlformats.org/officeDocument/2006/relationships/worksheet" Target="worksheets/sheet11.xml"/><Relationship Id="rId35" Type="http://schemas.openxmlformats.org/officeDocument/2006/relationships/worksheet" Target="worksheets/sheet33.xml"/><Relationship Id="rId12" Type="http://schemas.openxmlformats.org/officeDocument/2006/relationships/worksheet" Target="worksheets/sheet10.xml"/><Relationship Id="rId34" Type="http://schemas.openxmlformats.org/officeDocument/2006/relationships/worksheet" Target="worksheets/sheet32.xml"/><Relationship Id="rId15" Type="http://schemas.openxmlformats.org/officeDocument/2006/relationships/worksheet" Target="worksheets/sheet13.xml"/><Relationship Id="rId37" Type="http://schemas.openxmlformats.org/officeDocument/2006/relationships/worksheet" Target="worksheets/sheet35.xml"/><Relationship Id="rId14" Type="http://schemas.openxmlformats.org/officeDocument/2006/relationships/worksheet" Target="worksheets/sheet12.xml"/><Relationship Id="rId36" Type="http://schemas.openxmlformats.org/officeDocument/2006/relationships/worksheet" Target="worksheets/sheet34.xml"/><Relationship Id="rId17" Type="http://schemas.openxmlformats.org/officeDocument/2006/relationships/worksheet" Target="worksheets/sheet15.xml"/><Relationship Id="rId39" Type="http://schemas.openxmlformats.org/officeDocument/2006/relationships/worksheet" Target="worksheets/sheet37.xml"/><Relationship Id="rId16" Type="http://schemas.openxmlformats.org/officeDocument/2006/relationships/worksheet" Target="worksheets/sheet14.xml"/><Relationship Id="rId38" Type="http://schemas.openxmlformats.org/officeDocument/2006/relationships/worksheet" Target="worksheets/sheet36.xml"/><Relationship Id="rId19" Type="http://schemas.openxmlformats.org/officeDocument/2006/relationships/worksheet" Target="worksheets/sheet17.xml"/><Relationship Id="rId18" Type="http://schemas.openxmlformats.org/officeDocument/2006/relationships/worksheet" Target="worksheets/sheet1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2:C10" displayName="Table_1" id="1">
  <tableColumns count="3">
    <tableColumn name=" סטנד" id="1"/>
    <tableColumn name="קיים עטיפה לדיסק" id="2"/>
    <tableColumn name="עטיפה לדיסק (עטיפה אחורית + דיסק) + חוברת אינסרט (עד 12 עמ') " id="3"/>
  </tableColumns>
  <tableStyleInfo name="הסבר והצעות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bit.ly/1W8emgS" TargetMode="External"/><Relationship Id="rId2" Type="http://schemas.openxmlformats.org/officeDocument/2006/relationships/hyperlink" Target="http://bit.ly/1qKFkOD" TargetMode="External"/><Relationship Id="rId3" Type="http://schemas.openxmlformats.org/officeDocument/2006/relationships/hyperlink" Target="https://www.facebook.com/groups/GraphicDesign4u" TargetMode="External"/><Relationship Id="rId4" Type="http://schemas.openxmlformats.org/officeDocument/2006/relationships/hyperlink" Target="https://www.facebook.com/groups/535778336556665/" TargetMode="External"/><Relationship Id="rId5" Type="http://schemas.openxmlformats.org/officeDocument/2006/relationships/hyperlink" Target="http://goo.gl/4g72n1" TargetMode="External"/><Relationship Id="rId6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acebook.com/groups/GraphicDesign4u" TargetMode="External"/><Relationship Id="rId2" Type="http://schemas.openxmlformats.org/officeDocument/2006/relationships/drawing" Target="../drawings/drawing8.xml"/><Relationship Id="rId4" Type="http://schemas.openxmlformats.org/officeDocument/2006/relationships/table" Target="../tables/table1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>
      <pane ySplit="1.0" topLeftCell="A2" activePane="bottomLeft" state="frozen"/>
      <selection activeCell="B3" sqref="B3" pane="bottomLeft"/>
    </sheetView>
  </sheetViews>
  <sheetFormatPr customHeight="1" defaultColWidth="14.43" defaultRowHeight="12.75"/>
  <cols>
    <col customWidth="1" min="1" max="1" width="23.29"/>
    <col customWidth="1" min="2" max="2" width="15.0"/>
    <col customWidth="1" min="3" max="3" width="13.86"/>
    <col customWidth="1" min="4" max="4" width="13.71"/>
    <col customWidth="1" min="5" max="5" width="15.57"/>
    <col customWidth="1" min="6" max="6" width="37.71"/>
    <col customWidth="1" min="7" max="7" width="5.29"/>
    <col customWidth="1" min="8" max="8" width="18.71"/>
    <col customWidth="1" min="9" max="19" width="17.29"/>
  </cols>
  <sheetData>
    <row r="1" ht="42.0" customHeight="1">
      <c r="A1" s="1" t="s">
        <v>0</v>
      </c>
      <c r="B1" s="2"/>
      <c r="C1" s="2"/>
      <c r="D1" s="2"/>
      <c r="E1" s="2"/>
      <c r="F1" s="2"/>
      <c r="G1" s="3"/>
      <c r="H1" s="4"/>
    </row>
    <row r="2" ht="24.75" customHeight="1">
      <c r="A2" s="5" t="str">
        <f>HYPERLINK("http://bit.ly/1W8emgS","בנק תמונות הורדות ללא הגבלה ב$99 בלבד - שווה מאוד להורדת אלמנטים וקטורים ודברים פשוטים")</f>
        <v>בנק תמונות הורדות ללא הגבלה ב$99 בלבד - שווה מאוד להורדת אלמנטים וקטורים ודברים פשוטים</v>
      </c>
      <c r="B2" s="2"/>
      <c r="C2" s="2"/>
      <c r="D2" s="2"/>
      <c r="E2" s="2"/>
      <c r="F2" s="2"/>
      <c r="G2" s="3"/>
      <c r="H2" s="4"/>
    </row>
    <row r="3" ht="24.75" customHeight="1">
      <c r="A3" s="6" t="str">
        <f>HYPERLINK("http://bit.ly/1qKFkOD","לדילים מטורפים עבור מעצבים גרפים לחצו כאן")</f>
        <v>לדילים מטורפים עבור מעצבים גרפים לחצו כאן</v>
      </c>
      <c r="B3" s="2"/>
      <c r="C3" s="2"/>
      <c r="D3" s="2"/>
      <c r="E3" s="2"/>
      <c r="F3" s="2"/>
      <c r="G3" s="3"/>
      <c r="H3" s="7"/>
      <c r="I3" s="8"/>
      <c r="J3" s="8"/>
      <c r="K3" s="8"/>
      <c r="L3" s="8"/>
      <c r="M3" s="8"/>
      <c r="N3" s="8"/>
      <c r="O3" s="8"/>
      <c r="P3" s="8"/>
      <c r="Q3" s="8"/>
      <c r="R3" s="9"/>
      <c r="S3" s="8"/>
    </row>
    <row r="4" ht="26.25" customHeight="1">
      <c r="A4" s="10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4"/>
      <c r="S4" s="13"/>
    </row>
    <row r="5" ht="18.75" customHeight="1">
      <c r="A5" s="15" t="str">
        <f>HYPERLINK("https://www.facebook.com/groups/GraphicDesign4u","קישור לקבוצת המעצבים")</f>
        <v>קישור לקבוצת המעצבים</v>
      </c>
      <c r="B5" s="16">
        <f>'לוגו'!$B$33</f>
        <v>145</v>
      </c>
      <c r="C5" s="17">
        <f>'לוגו'!$E$33</f>
        <v>8000</v>
      </c>
      <c r="D5" s="17">
        <f>'לוגו'!$D$33</f>
        <v>300</v>
      </c>
      <c r="E5" s="17">
        <f>'לוגו'!$C$33</f>
        <v>1573.034483</v>
      </c>
      <c r="F5" s="18" t="str">
        <f>HYPERLINK("https://docs.google.com/spreadsheet/ccc?key=0AlcSPGLgFExmdDN3UGY5dDNVSlY4RFRlUjQtUXJzX3c#gid=1","לוגו")</f>
        <v>לוגו</v>
      </c>
      <c r="G5" s="19" t="s">
        <v>7</v>
      </c>
      <c r="H5" s="20" t="str">
        <f>HYPERLINK("https://docs.google.com/spreadsheet/ccc?key=0AlcSPGLgFExmdDN3UGY5dDNVSlY4RFRlUjQtUXJzX3c#gid=1","להוספת מחיר לחץ כאן")</f>
        <v>להוספת מחיר לחץ כאן</v>
      </c>
      <c r="I5" s="21"/>
      <c r="J5" s="21"/>
      <c r="K5" s="21"/>
      <c r="L5" s="21"/>
      <c r="M5" s="21"/>
      <c r="N5" s="21"/>
      <c r="O5" s="21"/>
      <c r="P5" s="21"/>
      <c r="Q5" s="21"/>
      <c r="R5" s="22"/>
      <c r="S5" s="23"/>
    </row>
    <row r="6" ht="18.75" customHeight="1">
      <c r="A6" s="24" t="str">
        <f>HYPERLINK("http://goo.gl/4g72n1","קישור לתמחור חבילת שעות")</f>
        <v>קישור לתמחור חבילת שעות</v>
      </c>
      <c r="B6" s="16">
        <f>'כרטיס ביקור חד צדדי'!$B$24</f>
        <v>48</v>
      </c>
      <c r="C6" s="17">
        <f>'כרטיס ביקור חד צדדי'!$E$24</f>
        <v>500</v>
      </c>
      <c r="D6" s="17">
        <f>'כרטיס ביקור חד צדדי'!$D$24</f>
        <v>190</v>
      </c>
      <c r="E6" s="17">
        <f>'כרטיס ביקור חד צדדי'!$C$24</f>
        <v>297.8125</v>
      </c>
      <c r="F6" s="18" t="str">
        <f>HYPERLINK("https://docs.google.com/spreadsheet/ccc?key=0AlcSPGLgFExmdDN3UGY5dDNVSlY4RFRlUjQtUXJzX3c#gid=3","כרטיס ביקור חד צדדי")</f>
        <v>כרטיס ביקור חד צדדי</v>
      </c>
      <c r="G6" s="19" t="s">
        <v>7</v>
      </c>
      <c r="H6" s="20" t="str">
        <f>HYPERLINK("https://docs.google.com/spreadsheet/ccc?key=0AlcSPGLgFExmdDN3UGY5dDNVSlY4RFRlUjQtUXJzX3c#gid=3","להוספת מחיר לחץ כאן")</f>
        <v>להוספת מחיר לחץ כאן</v>
      </c>
      <c r="I6" s="21"/>
      <c r="J6" s="21"/>
      <c r="K6" s="21"/>
      <c r="L6" s="21"/>
      <c r="M6" s="21"/>
      <c r="N6" s="21"/>
      <c r="O6" s="21"/>
      <c r="P6" s="21"/>
      <c r="Q6" s="21"/>
      <c r="R6" s="22"/>
      <c r="S6" s="21"/>
    </row>
    <row r="7" ht="18.75" customHeight="1">
      <c r="A7" s="25" t="str">
        <f>HYPERLINK("https://www.facebook.com/groups/535778336556665/","קישור לקבוצת התמחור")</f>
        <v>קישור לקבוצת התמחור</v>
      </c>
      <c r="B7" s="16">
        <f>'כרטיס ביקור דו צדדי'!$B$24</f>
        <v>59</v>
      </c>
      <c r="C7" s="17">
        <f>'כרטיס ביקור דו צדדי'!$E$24</f>
        <v>800</v>
      </c>
      <c r="D7" s="17">
        <f>'כרטיס ביקור דו צדדי'!$D$24</f>
        <v>300</v>
      </c>
      <c r="E7" s="17">
        <f>'כרטיס ביקור דו צדדי'!$C$24</f>
        <v>439.7966102</v>
      </c>
      <c r="F7" s="18" t="str">
        <f>HYPERLINK("https://docs.google.com/spreadsheet/ccc?key=0AlcSPGLgFExmdDN3UGY5dDNVSlY4RFRlUjQtUXJzX3c#gid=2","כרטיס ביקור דו צדדי")</f>
        <v>כרטיס ביקור דו צדדי</v>
      </c>
      <c r="G7" s="19" t="s">
        <v>7</v>
      </c>
      <c r="H7" s="20" t="str">
        <f>HYPERLINK("https://docs.google.com/spreadsheet/ccc?key=0AlcSPGLgFExmdDN3UGY5dDNVSlY4RFRlUjQtUXJzX3c#gid=2","להוספת מחיר לחץ כאן")</f>
        <v>להוספת מחיר לחץ כאן</v>
      </c>
      <c r="I7" s="21"/>
      <c r="J7" s="21"/>
      <c r="K7" s="21"/>
      <c r="L7" s="21"/>
      <c r="M7" s="21"/>
      <c r="N7" s="21"/>
      <c r="O7" s="21"/>
      <c r="P7" s="21"/>
      <c r="Q7" s="21"/>
      <c r="R7" s="22"/>
      <c r="S7" s="21"/>
    </row>
    <row r="8" ht="18.75" customHeight="1">
      <c r="A8" s="26"/>
      <c r="B8" s="16">
        <f>'פלייר חד צדדי'!$B$24</f>
        <v>70</v>
      </c>
      <c r="C8" s="17">
        <f>'פלייר חד צדדי'!$E$24</f>
        <v>1900</v>
      </c>
      <c r="D8" s="17">
        <f>'פלייר חד צדדי'!$D$24</f>
        <v>150</v>
      </c>
      <c r="E8" s="17">
        <f>'פלייר חד צדדי'!$C$24</f>
        <v>440.6428571</v>
      </c>
      <c r="F8" s="18" t="str">
        <f>HYPERLINK("https://docs.google.com/spreadsheet/ccc?key=0AlcSPGLgFExmdDN3UGY5dDNVSlY4RFRlUjQtUXJzX3c#gid=4","פלייר חד צדדי")</f>
        <v>פלייר חד צדדי</v>
      </c>
      <c r="G8" s="19" t="s">
        <v>7</v>
      </c>
      <c r="H8" s="20" t="str">
        <f>HYPERLINK("https://docs.google.com/spreadsheet/ccc?key=0AlcSPGLgFExmdDN3UGY5dDNVSlY4RFRlUjQtUXJzX3c#gid=4","להוספת מחיר לחץ כאן")</f>
        <v>להוספת מחיר לחץ כאן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8.75" customHeight="1">
      <c r="A9" s="26"/>
      <c r="B9" s="16">
        <f>'פלייר דו צדדי'!$B$24</f>
        <v>55</v>
      </c>
      <c r="C9" s="17">
        <f>'פלייר דו צדדי'!$E$24</f>
        <v>2500</v>
      </c>
      <c r="D9" s="17">
        <f>'פלייר דו צדדי'!$D$24</f>
        <v>200</v>
      </c>
      <c r="E9" s="17">
        <f>'פלייר דו צדדי'!$C$24</f>
        <v>702.7272727</v>
      </c>
      <c r="F9" s="18" t="str">
        <f>HYPERLINK("https://docs.google.com/spreadsheet/ccc?key=0AlcSPGLgFExmdDN3UGY5dDNVSlY4RFRlUjQtUXJzX3c#gid=5","פלייר דו צדדי")</f>
        <v>פלייר דו צדדי</v>
      </c>
      <c r="G9" s="19" t="s">
        <v>7</v>
      </c>
      <c r="H9" s="20" t="str">
        <f>HYPERLINK("https://docs.google.com/spreadsheet/ccc?key=0AlcSPGLgFExmdDN3UGY5dDNVSlY4RFRlUjQtUXJzX3c#gid=5","להוספת מחיר לחץ כאן")</f>
        <v>להוספת מחיר לחץ כאן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ht="18.75" customHeight="1">
      <c r="A10" s="26"/>
      <c r="B10" s="16">
        <f>'מיתוג'!$B$24</f>
        <v>63</v>
      </c>
      <c r="C10" s="17">
        <f>'מיתוג'!$E$24</f>
        <v>18000</v>
      </c>
      <c r="D10" s="17">
        <f>'מיתוג'!$D$24</f>
        <v>1000</v>
      </c>
      <c r="E10" s="17">
        <f>'מיתוג'!$C$24</f>
        <v>3195.396825</v>
      </c>
      <c r="F10" s="18" t="str">
        <f>HYPERLINK("https://docs.google.com/spreadsheet/ccc?key=0AlcSPGLgFExmdDN3UGY5dDNVSlY4RFRlUjQtUXJzX3c#gid=17","מיתוג שלם (לוגו+כרטיס ביקור+ניירת+מעטפה)")</f>
        <v>מיתוג שלם (לוגו+כרטיס ביקור+ניירת+מעטפה)</v>
      </c>
      <c r="G10" s="19" t="s">
        <v>7</v>
      </c>
      <c r="H10" s="20" t="str">
        <f>HYPERLINK("https://docs.google.com/spreadsheet/ccc?key=0AlcSPGLgFExmdDN3UGY5dDNVSlY4RFRlUjQtUXJzX3c#gid=17","להוספת מחיר לחץ כאן")</f>
        <v>להוספת מחיר לחץ כאן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3"/>
    </row>
    <row r="11" ht="18.75" customHeight="1">
      <c r="A11" s="26"/>
      <c r="B11" s="16">
        <f>'רול-אפ'!$B$24</f>
        <v>51</v>
      </c>
      <c r="C11" s="17">
        <f>'רול-אפ'!$E$24</f>
        <v>1200</v>
      </c>
      <c r="D11" s="17">
        <f>'רול-אפ'!$D$24</f>
        <v>250</v>
      </c>
      <c r="E11" s="17">
        <f>'רול-אפ'!$C$24</f>
        <v>646.4705882</v>
      </c>
      <c r="F11" s="18" t="str">
        <f>HYPERLINK("https://docs.google.com/spreadsheet/ccc?key=0AlcSPGLgFExmdDN3UGY5dDNVSlY4RFRlUjQtUXJzX3c#gid=6","רול-אפ")</f>
        <v>רול-אפ</v>
      </c>
      <c r="G11" s="19" t="s">
        <v>7</v>
      </c>
      <c r="H11" s="20" t="str">
        <f>HYPERLINK("https://docs.google.com/spreadsheet/ccc?key=0AlcSPGLgFExmdDN3UGY5dDNVSlY4RFRlUjQtUXJzX3c#gid=6","להוספת מחיר לחץ כאן")</f>
        <v>להוספת מחיר לחץ כאן</v>
      </c>
      <c r="I11" s="21"/>
      <c r="J11" s="27"/>
      <c r="K11" s="28"/>
      <c r="L11" s="28"/>
      <c r="M11" s="28"/>
      <c r="N11" s="28"/>
      <c r="O11" s="21"/>
      <c r="P11" s="28"/>
      <c r="Q11" s="21"/>
      <c r="R11" s="21"/>
      <c r="S11" s="23"/>
    </row>
    <row r="12" ht="18.75" customHeight="1">
      <c r="A12" s="26"/>
      <c r="B12" s="16">
        <f>'דף פייסבוק'!$B$24</f>
        <v>31</v>
      </c>
      <c r="C12" s="17">
        <f>'דף פייסבוק'!$E$24</f>
        <v>1000</v>
      </c>
      <c r="D12" s="17">
        <f>'דף פייסבוק'!$D$24</f>
        <v>200</v>
      </c>
      <c r="E12" s="17">
        <f>'דף פייסבוק'!$C$24</f>
        <v>573.2258065</v>
      </c>
      <c r="F12" s="18" t="str">
        <f>HYPERLINK("https://docs.google.com/spreadsheet/ccc?key=0AlcSPGLgFExmdDN3UGY5dDNVSlY4RFRlUjQtUXJzX3c#gid=10","דף פייסבוק (רקע ותמונת פרופיל)")</f>
        <v>דף פייסבוק (רקע ותמונת פרופיל)</v>
      </c>
      <c r="G12" s="19" t="s">
        <v>7</v>
      </c>
      <c r="H12" s="20" t="str">
        <f>HYPERLINK("https://docs.google.com/spreadsheet/ccc?key=0AlcSPGLgFExmdDN3UGY5dDNVSlY4RFRlUjQtUXJzX3c#gid=10","להוספת מחיר לחץ כאן")</f>
        <v>להוספת מחיר לחץ כאן</v>
      </c>
      <c r="I12" s="21"/>
      <c r="J12" s="29"/>
      <c r="K12" s="17"/>
      <c r="L12" s="17"/>
      <c r="M12" s="17"/>
      <c r="N12" s="21"/>
      <c r="O12" s="21"/>
      <c r="P12" s="21"/>
      <c r="Q12" s="21"/>
      <c r="R12" s="21"/>
      <c r="S12" s="21"/>
    </row>
    <row r="13" ht="18.75" customHeight="1">
      <c r="A13" s="26"/>
      <c r="B13" s="16">
        <f>'פוסטר '!$B$24</f>
        <v>38</v>
      </c>
      <c r="C13" s="17">
        <f>'פוסטר '!$E$24</f>
        <v>5000</v>
      </c>
      <c r="D13" s="17">
        <f>'פוסטר '!$D$24</f>
        <v>300</v>
      </c>
      <c r="E13" s="17">
        <f>'פוסטר '!$C$24</f>
        <v>850.2631579</v>
      </c>
      <c r="F13" s="18" t="str">
        <f>HYPERLINK("https://docs.google.com/spreadsheet/ccc?key=0AlcSPGLgFExmdDN3UGY5dDNVSlY4RFRlUjQtUXJzX3c#gid=8","פוסטר")</f>
        <v>פוסטר</v>
      </c>
      <c r="G13" s="19" t="s">
        <v>7</v>
      </c>
      <c r="H13" s="20" t="str">
        <f>HYPERLINK("https://docs.google.com/spreadsheet/ccc?key=0AlcSPGLgFExmdDN3UGY5dDNVSlY4RFRlUjQtUXJzX3c#gid=8","להוספת מחיר לחץ כאן")</f>
        <v>להוספת מחיר לחץ כאן</v>
      </c>
      <c r="I13" s="21"/>
      <c r="J13" s="29"/>
      <c r="K13" s="17"/>
      <c r="L13" s="17"/>
      <c r="M13" s="17"/>
      <c r="N13" s="21"/>
      <c r="O13" s="21"/>
      <c r="P13" s="21"/>
      <c r="Q13" s="21"/>
      <c r="R13" s="21"/>
      <c r="S13" s="21"/>
    </row>
    <row r="14" ht="18.75" customHeight="1">
      <c r="A14" s="26"/>
      <c r="B14" s="16">
        <f>'אתר'!$B$24</f>
        <v>47</v>
      </c>
      <c r="C14" s="17">
        <f>'אתר'!$E$24</f>
        <v>15000</v>
      </c>
      <c r="D14" s="17">
        <f>'אתר'!$D$24</f>
        <v>1800</v>
      </c>
      <c r="E14" s="17">
        <f>'אתר'!$C$24</f>
        <v>4417.021277</v>
      </c>
      <c r="F14" s="18" t="str">
        <f>HYPERLINK("https://docs.google.com/spreadsheet/ccc?key=0AlcSPGLgFExmdDN3UGY5dDNVSlY4RFRlUjQtUXJzX3c#gid=9","אתר אינטרנט (דף ראשי ופנימי כלומר 2 דפים)")</f>
        <v>אתר אינטרנט (דף ראשי ופנימי כלומר 2 דפים)</v>
      </c>
      <c r="G14" s="19" t="s">
        <v>7</v>
      </c>
      <c r="H14" s="20" t="str">
        <f>HYPERLINK("https://docs.google.com/spreadsheet/ccc?key=0AlcSPGLgFExmdDN3UGY5dDNVSlY4RFRlUjQtUXJzX3c#gid=9","להוספת מחיר לחץ כאן")</f>
        <v>להוספת מחיר לחץ כאן</v>
      </c>
      <c r="I14" s="21"/>
      <c r="J14" s="29"/>
      <c r="K14" s="17"/>
      <c r="L14" s="17"/>
      <c r="M14" s="17"/>
      <c r="N14" s="21"/>
      <c r="O14" s="21"/>
      <c r="P14" s="21"/>
      <c r="Q14" s="21"/>
      <c r="R14" s="21"/>
      <c r="S14" s="21"/>
    </row>
    <row r="15" ht="18.75" customHeight="1">
      <c r="A15" s="26"/>
      <c r="B15" s="16">
        <f>'באנר סטטי'!$B$24</f>
        <v>42</v>
      </c>
      <c r="C15" s="17">
        <f>'באנר סטטי'!$E$24</f>
        <v>900</v>
      </c>
      <c r="D15" s="17">
        <f>'באנר סטטי'!$D$24</f>
        <v>100</v>
      </c>
      <c r="E15" s="17">
        <f>'באנר סטטי'!$C$24</f>
        <v>365.4761905</v>
      </c>
      <c r="F15" s="18" t="str">
        <f>HYPERLINK("https://docs.google.com/spreadsheet/ccc?key=0AlcSPGLgFExmdDN3UGY5dDNVSlY4RFRlUjQtUXJzX3c#gid=11","באנר סטטי")</f>
        <v>באנר סטטי</v>
      </c>
      <c r="G15" s="19" t="s">
        <v>7</v>
      </c>
      <c r="H15" s="20" t="str">
        <f>HYPERLINK("https://docs.google.com/spreadsheet/ccc?key=0AlcSPGLgFExmdDN3UGY5dDNVSlY4RFRlUjQtUXJzX3c#gid=11","להוספת מחיר לחץ כאן")</f>
        <v>להוספת מחיר לחץ כאן</v>
      </c>
      <c r="I15" s="21"/>
      <c r="J15" s="29"/>
      <c r="K15" s="17"/>
      <c r="L15" s="17"/>
      <c r="M15" s="17"/>
      <c r="N15" s="21"/>
      <c r="O15" s="21"/>
      <c r="P15" s="21"/>
      <c r="Q15" s="21"/>
      <c r="R15" s="21"/>
      <c r="S15" s="21"/>
    </row>
    <row r="16" ht="18.75" customHeight="1">
      <c r="A16" s="26"/>
      <c r="B16" s="16">
        <f>'באנר פלאש'!$B$24</f>
        <v>30</v>
      </c>
      <c r="C16" s="17">
        <f>'באנר פלאש'!$E$24</f>
        <v>1500</v>
      </c>
      <c r="D16" s="17">
        <f>'באנר פלאש'!$D$24</f>
        <v>350</v>
      </c>
      <c r="E16" s="17">
        <f>'באנר פלאש'!$C$24</f>
        <v>654.1666667</v>
      </c>
      <c r="F16" s="18" t="str">
        <f>HYPERLINK("https://docs.google.com/spreadsheet/ccc?key=0AlcSPGLgFExmdDN3UGY5dDNVSlY4RFRlUjQtUXJzX3c#gid=12","בנאר פלאש (4 פריימים)")</f>
        <v>בנאר פלאש (4 פריימים)</v>
      </c>
      <c r="G16" s="19" t="s">
        <v>7</v>
      </c>
      <c r="H16" s="20" t="str">
        <f>HYPERLINK("https://docs.google.com/spreadsheet/ccc?key=0AlcSPGLgFExmdDN3UGY5dDNVSlY4RFRlUjQtUXJzX3c#gid=12","להוספת מחיר לחץ כאן")</f>
        <v>להוספת מחיר לחץ כאן</v>
      </c>
      <c r="I16" s="21"/>
      <c r="J16" s="29"/>
      <c r="K16" s="17"/>
      <c r="L16" s="17"/>
      <c r="M16" s="17"/>
      <c r="N16" s="21"/>
      <c r="O16" s="21"/>
      <c r="P16" s="21"/>
      <c r="Q16" s="21"/>
      <c r="R16" s="21"/>
      <c r="S16" s="21"/>
    </row>
    <row r="17" ht="18.75" customHeight="1">
      <c r="A17" s="26"/>
      <c r="B17" s="16">
        <f>'עטיפה לדיסק'!$B$24</f>
        <v>29</v>
      </c>
      <c r="C17" s="17">
        <f>'עטיפה לדיסק'!$E$24</f>
        <v>5000</v>
      </c>
      <c r="D17" s="17">
        <f>'עטיפה לדיסק'!$D$24</f>
        <v>250</v>
      </c>
      <c r="E17" s="17">
        <f>'עטיפה לדיסק'!$C$24</f>
        <v>916.8965517</v>
      </c>
      <c r="F17" s="18" t="str">
        <f>HYPERLINK("https://docs.google.com/spreadsheet/ccc?key=0AlcSPGLgFExmdDN3UGY5dDNVSlY4RFRlUjQtUXJzX3c#gid=13","עטיפה לדיסק")</f>
        <v>עטיפה לדיסק</v>
      </c>
      <c r="G17" s="19" t="s">
        <v>7</v>
      </c>
      <c r="H17" s="20" t="str">
        <f>HYPERLINK("https://docs.google.com/spreadsheet/ccc?key=0AlcSPGLgFExmdDN3UGY5dDNVSlY4RFRlUjQtUXJzX3c#gid=13","להוספת מחיר לחץ כאן")</f>
        <v>להוספת מחיר לחץ כאן</v>
      </c>
      <c r="I17" s="21"/>
      <c r="J17" s="29"/>
      <c r="K17" s="17"/>
      <c r="L17" s="17"/>
      <c r="M17" s="17"/>
      <c r="N17" s="21"/>
      <c r="O17" s="21"/>
      <c r="P17" s="21"/>
      <c r="Q17" s="21"/>
      <c r="R17" s="21"/>
      <c r="S17" s="21"/>
    </row>
    <row r="18" ht="18.75" customHeight="1">
      <c r="A18" s="26"/>
      <c r="B18" s="16">
        <f>'כריכת ספר'!$B$25</f>
        <v>36</v>
      </c>
      <c r="C18" s="17">
        <f>'כריכת ספר'!$E$25</f>
        <v>2500</v>
      </c>
      <c r="D18" s="17">
        <f>'כריכת ספר'!$D$25</f>
        <v>400</v>
      </c>
      <c r="E18" s="17">
        <f>'כריכת ספר'!$C$25</f>
        <v>1120.833333</v>
      </c>
      <c r="F18" s="18" t="str">
        <f>HYPERLINK("https://docs.google.com/spreadsheet/ccc?key=0AlcSPGLgFExmdDN3UGY5dDNVSlY4RFRlUjQtUXJzX3c#gid=14","כריכת ספר (2 צדדים)")</f>
        <v>כריכת ספר (2 צדדים)</v>
      </c>
      <c r="G18" s="19" t="s">
        <v>7</v>
      </c>
      <c r="H18" s="20" t="str">
        <f>HYPERLINK("https://docs.google.com/spreadsheet/ccc?key=0AlcSPGLgFExmdDN3UGY5dDNVSlY4RFRlUjQtUXJzX3c#gid=14","להוספת מחיר לחץ כאן")</f>
        <v>להוספת מחיר לחץ כאן</v>
      </c>
      <c r="I18" s="21"/>
      <c r="J18" s="29"/>
      <c r="K18" s="17"/>
      <c r="L18" s="17"/>
      <c r="M18" s="17"/>
      <c r="N18" s="21"/>
      <c r="O18" s="21"/>
      <c r="P18" s="21"/>
      <c r="Q18" s="21"/>
      <c r="R18" s="21"/>
      <c r="S18" s="21"/>
    </row>
    <row r="19" ht="18.75" customHeight="1">
      <c r="A19" s="30" t="s">
        <v>8</v>
      </c>
      <c r="B19" s="16">
        <f>'תפריט למסעדה'!$B$24</f>
        <v>23</v>
      </c>
      <c r="C19" s="17">
        <f>'תפריט למסעדה'!$E$24</f>
        <v>3000</v>
      </c>
      <c r="D19" s="17">
        <f>'תפריט למסעדה'!$D$24</f>
        <v>500</v>
      </c>
      <c r="E19" s="17">
        <f>'תפריט למסעדה'!$C$24</f>
        <v>984.7826087</v>
      </c>
      <c r="F19" s="18" t="str">
        <f>HYPERLINK("https://docs.google.com/spreadsheet/ccc?key=0AlcSPGLgFExmdDN3UGY5dDNVSlY4RFRlUjQtUXJzX3c#gid=7","תפריט למסעדה (כריכה+2 דפים)")</f>
        <v>תפריט למסעדה (כריכה+2 דפים)</v>
      </c>
      <c r="G19" s="19" t="s">
        <v>7</v>
      </c>
      <c r="H19" s="20" t="str">
        <f>HYPERLINK("https://docs.google.com/spreadsheet/ccc?key=0AlcSPGLgFExmdDN3UGY5dDNVSlY4RFRlUjQtUXJzX3c#gid=7","להוספת מחיר לחץ כאן")</f>
        <v>להוספת מחיר לחץ כאן</v>
      </c>
      <c r="I19" s="21"/>
      <c r="J19" s="29"/>
      <c r="K19" s="17"/>
      <c r="L19" s="17"/>
      <c r="M19" s="17"/>
      <c r="N19" s="21"/>
      <c r="O19" s="21"/>
      <c r="P19" s="21"/>
      <c r="Q19" s="21"/>
      <c r="R19" s="21"/>
      <c r="S19" s="21"/>
    </row>
    <row r="20" ht="18.75" customHeight="1">
      <c r="A20" s="26"/>
      <c r="B20" s="16">
        <f>'אייקון'!$B$24</f>
        <v>28</v>
      </c>
      <c r="C20" s="17">
        <f>'אייקון'!$E$24</f>
        <v>2000</v>
      </c>
      <c r="D20" s="17">
        <f>'אייקון'!$D$24</f>
        <v>100</v>
      </c>
      <c r="E20" s="17">
        <f>'אייקון'!$C$24</f>
        <v>313.5714286</v>
      </c>
      <c r="F20" s="18" t="str">
        <f>HYPERLINK("https://docs.google.com/spreadsheet/ccc?key=0AlcSPGLgFExmdDN3UGY5dDNVSlY4RFRlUjQtUXJzX3c#gid=15","אייקון")</f>
        <v>אייקון</v>
      </c>
      <c r="G20" s="19" t="s">
        <v>7</v>
      </c>
      <c r="H20" s="20" t="str">
        <f>HYPERLINK("https://docs.google.com/spreadsheet/ccc?key=0AlcSPGLgFExmdDN3UGY5dDNVSlY4RFRlUjQtUXJzX3c#gid=15","להוספת מחיר לחץ כאן")</f>
        <v>להוספת מחיר לחץ כאן</v>
      </c>
      <c r="I20" s="21"/>
      <c r="J20" s="29"/>
      <c r="K20" s="17"/>
      <c r="L20" s="17"/>
      <c r="M20" s="17"/>
      <c r="N20" s="21"/>
      <c r="O20" s="21"/>
      <c r="P20" s="21"/>
      <c r="Q20" s="21"/>
      <c r="R20" s="21"/>
      <c r="S20" s="21"/>
    </row>
    <row r="21" ht="18.75" customHeight="1">
      <c r="A21" s="30" t="s">
        <v>8</v>
      </c>
      <c r="B21" s="16">
        <f>'אינפוגרפיקה'!$B$24</f>
        <v>18</v>
      </c>
      <c r="C21" s="17">
        <f>'אינפוגרפיקה'!$E$24</f>
        <v>4000</v>
      </c>
      <c r="D21" s="17">
        <f>'אינפוגרפיקה'!$D$24</f>
        <v>700</v>
      </c>
      <c r="E21" s="17">
        <f>'אינפוגרפיקה'!$C$24</f>
        <v>1802.777778</v>
      </c>
      <c r="F21" s="18" t="str">
        <f>HYPERLINK("https://docs.google.com/spreadsheet/ccc?key=0AlcSPGLgFExmdDN3UGY5dDNVSlY4RFRlUjQtUXJzX3c#gid=16","אינפוגרפיקה (10 משפטים)")</f>
        <v>אינפוגרפיקה (10 משפטים)</v>
      </c>
      <c r="G21" s="19" t="s">
        <v>7</v>
      </c>
      <c r="H21" s="20" t="str">
        <f>HYPERLINK("https://docs.google.com/spreadsheet/ccc?key=0AlcSPGLgFExmdDN3UGY5dDNVSlY4RFRlUjQtUXJzX3c#gid=16","להוספת מחיר לחץ כאן")</f>
        <v>להוספת מחיר לחץ כאן</v>
      </c>
      <c r="I21" s="21"/>
      <c r="J21" s="29"/>
      <c r="K21" s="17"/>
      <c r="L21" s="17"/>
      <c r="M21" s="17"/>
      <c r="N21" s="21"/>
      <c r="O21" s="21"/>
      <c r="P21" s="21"/>
      <c r="Q21" s="21"/>
      <c r="R21" s="21"/>
    </row>
    <row r="22" ht="18.75" customHeight="1">
      <c r="A22" s="26"/>
      <c r="B22" s="16">
        <f>'מצגת'!$B$25</f>
        <v>32</v>
      </c>
      <c r="C22" s="17">
        <f>'מצגת'!$E$25</f>
        <v>8000</v>
      </c>
      <c r="D22" s="17">
        <f>'מצגת'!$D$25</f>
        <v>650</v>
      </c>
      <c r="E22" s="17">
        <f>'מצגת'!$C$25</f>
        <v>2242.1875</v>
      </c>
      <c r="F22" s="18" t="str">
        <f>HYPERLINK("https://docs.google.com/spreadsheet/ccc?key=0AlcSPGLgFExmdDN3UGY5dDNVSlY4RFRlUjQtUXJzX3c#gid=18","מצגת (10 מסכים)")</f>
        <v>מצגת (10 מסכים)</v>
      </c>
      <c r="G22" s="19" t="s">
        <v>7</v>
      </c>
      <c r="H22" s="20" t="str">
        <f>HYPERLINK("https://docs.google.com/spreadsheet/ccc?key=0AlcSPGLgFExmdDN3UGY5dDNVSlY4RFRlUjQtUXJzX3c#gid=18","להוספת מחיר לחץ כאן")</f>
        <v>להוספת מחיר לחץ כאן</v>
      </c>
      <c r="I22" s="21"/>
      <c r="J22" s="29"/>
      <c r="K22" s="17"/>
      <c r="L22" s="17"/>
      <c r="M22" s="17"/>
      <c r="N22" s="21"/>
      <c r="O22" s="21"/>
      <c r="P22" s="21"/>
      <c r="Q22" s="21"/>
      <c r="R22" s="21"/>
      <c r="S22" s="21"/>
    </row>
    <row r="23" ht="18.75" customHeight="1">
      <c r="A23" s="26"/>
      <c r="B23" s="16">
        <f>'דף נחיתה'!$B$24</f>
        <v>55</v>
      </c>
      <c r="C23" s="17">
        <f>'דף נחיתה'!$E$24</f>
        <v>4500</v>
      </c>
      <c r="D23" s="17">
        <f>'דף נחיתה'!$D$24</f>
        <v>400</v>
      </c>
      <c r="E23" s="17">
        <f>'דף נחיתה'!$C$24</f>
        <v>861.8181818</v>
      </c>
      <c r="F23" s="18" t="str">
        <f>HYPERLINK("https://docs.google.com/spreadsheet/ccc?key=0AlcSPGLgFExmdDN3UGY5dDNVSlY4RFRlUjQtUXJzX3c#gid=19","דף נחיתה")</f>
        <v>דף נחיתה</v>
      </c>
      <c r="G23" s="19" t="s">
        <v>7</v>
      </c>
      <c r="H23" s="20" t="str">
        <f>HYPERLINK("https://docs.google.com/spreadsheet/ccc?key=0AlcSPGLgFExmdDN3UGY5dDNVSlY4RFRlUjQtUXJzX3c#gid=19","להוספת מחיר לחץ כאן")</f>
        <v>להוספת מחיר לחץ כאן</v>
      </c>
      <c r="I23" s="21"/>
      <c r="J23" s="29"/>
      <c r="K23" s="17"/>
      <c r="L23" s="17"/>
      <c r="M23" s="17"/>
      <c r="N23" s="21"/>
      <c r="O23" s="21"/>
      <c r="P23" s="21"/>
      <c r="Q23" s="21"/>
      <c r="R23" s="21"/>
      <c r="S23" s="21"/>
    </row>
    <row r="24" ht="18.75" customHeight="1">
      <c r="A24" s="30" t="s">
        <v>8</v>
      </c>
      <c r="B24" s="16">
        <f>'אריזה'!$B$24</f>
        <v>14</v>
      </c>
      <c r="C24" s="17">
        <f>'אריזה'!$E$24</f>
        <v>3400</v>
      </c>
      <c r="D24" s="17">
        <f>'אריזה'!$D$24</f>
        <v>1000</v>
      </c>
      <c r="E24" s="17">
        <f>'אריזה'!$C$24</f>
        <v>1778.571429</v>
      </c>
      <c r="F24" s="18" t="str">
        <f>HYPERLINK("https://docs.google.com/spreadsheet/ccc?key=0AlcSPGLgFExmdDN3UGY5dDNVSlY4RFRlUjQtUXJzX3c#gid=22","אריזה")</f>
        <v>אריזה</v>
      </c>
      <c r="G24" s="19" t="s">
        <v>7</v>
      </c>
      <c r="H24" s="20" t="str">
        <f>HYPERLINK("https://docs.google.com/spreadsheet/ccc?key=0AlcSPGLgFExmdDN3UGY5dDNVSlY4RFRlUjQtUXJzX3c#gid=22","להוספת מחיר לחץ כאן")</f>
        <v>להוספת מחיר לחץ כאן</v>
      </c>
      <c r="I24" s="21"/>
      <c r="J24" s="29"/>
      <c r="K24" s="17"/>
      <c r="L24" s="17"/>
      <c r="M24" s="17"/>
      <c r="N24" s="21"/>
      <c r="O24" s="21"/>
      <c r="P24" s="21"/>
      <c r="Q24" s="21"/>
      <c r="R24" s="21"/>
      <c r="S24" s="21"/>
    </row>
    <row r="25" ht="18.75" customHeight="1">
      <c r="A25" s="30" t="s">
        <v>8</v>
      </c>
      <c r="B25" s="16">
        <f>'אלבום תמונות'!$B$24</f>
        <v>13</v>
      </c>
      <c r="C25" s="17">
        <f>'אלבום תמונות'!$E$24</f>
        <v>5000</v>
      </c>
      <c r="D25" s="17">
        <f>'אלבום תמונות'!$D$24</f>
        <v>550</v>
      </c>
      <c r="E25" s="17">
        <f>'אלבום תמונות'!$C$24</f>
        <v>1146.153846</v>
      </c>
      <c r="F25" s="18" t="str">
        <f>HYPERLINK("https://docs.google.com/spreadsheet/ccc?key=0AlcSPGLgFExmdDN3UGY5dDNVSlY4RFRlUjQtUXJzX3c#gid=23","אלבום תמונות (50 צילומים)")</f>
        <v>אלבום תמונות (50 צילומים)</v>
      </c>
      <c r="G25" s="19" t="s">
        <v>7</v>
      </c>
      <c r="H25" s="20" t="str">
        <f>HYPERLINK("https://docs.google.com/spreadsheet/ccc?key=0AlcSPGLgFExmdDN3UGY5dDNVSlY4RFRlUjQtUXJzX3c#gid=23","להוספת מחיר לחץ כאן")</f>
        <v>להוספת מחיר לחץ כאן</v>
      </c>
      <c r="I25" s="21"/>
      <c r="J25" s="29"/>
      <c r="K25" s="17"/>
      <c r="L25" s="17"/>
      <c r="M25" s="17"/>
      <c r="N25" s="21"/>
      <c r="O25" s="21"/>
      <c r="P25" s="21"/>
      <c r="Q25" s="21"/>
      <c r="R25" s="21"/>
      <c r="S25" s="21"/>
    </row>
    <row r="26" ht="18.75" customHeight="1">
      <c r="A26" s="31"/>
      <c r="B26" s="16">
        <f>'הזמנה לחתונה'!$B$24</f>
        <v>39</v>
      </c>
      <c r="C26" s="17">
        <f>'הזמנה לחתונה'!$E$24</f>
        <v>3000</v>
      </c>
      <c r="D26" s="17">
        <f>'הזמנה לחתונה'!$D$24</f>
        <v>200</v>
      </c>
      <c r="E26" s="17">
        <f>'הזמנה לחתונה'!$C$24</f>
        <v>557.6923077</v>
      </c>
      <c r="F26" s="18" t="str">
        <f>HYPERLINK("https://docs.google.com/spreadsheet/ccc?key=0AlcSPGLgFExmdDN3UGY5dDNVSlY4RFRlUjQtUXJzX3c#gid=24","הזמנה לחתונה (דו צדדי)")</f>
        <v>הזמנה לחתונה (דו צדדי)</v>
      </c>
      <c r="G26" s="19" t="s">
        <v>7</v>
      </c>
      <c r="H26" s="20" t="str">
        <f>HYPERLINK("https://docs.google.com/spreadsheet/ccc?key=0AlcSPGLgFExmdDN3UGY5dDNVSlY4RFRlUjQtUXJzX3c#gid=24","להוספת מחיר לחץ כאן")</f>
        <v>להוספת מחיר לחץ כאן</v>
      </c>
      <c r="I26" s="21"/>
      <c r="J26" s="29"/>
      <c r="K26" s="17"/>
      <c r="L26" s="17"/>
      <c r="M26" s="17"/>
      <c r="N26" s="21"/>
      <c r="O26" s="21"/>
      <c r="P26" s="21"/>
      <c r="Q26" s="21"/>
      <c r="R26" s="21"/>
      <c r="S26" s="21"/>
    </row>
    <row r="27" ht="18.75" customHeight="1">
      <c r="A27" s="30" t="s">
        <v>8</v>
      </c>
      <c r="B27" s="16">
        <f>'ניוזלטר'!$B$24</f>
        <v>22</v>
      </c>
      <c r="C27" s="17">
        <f>'ניוזלטר'!$E$24</f>
        <v>3600</v>
      </c>
      <c r="D27" s="17">
        <f>'ניוזלטר'!$D$24</f>
        <v>400</v>
      </c>
      <c r="E27" s="17">
        <f>'ניוזלטר'!$C$24</f>
        <v>1017.272727</v>
      </c>
      <c r="F27" s="18" t="str">
        <f>HYPERLINK("https://docs.google.com/spreadsheet/ccc?key=0AlcSPGLgFExmdDN3UGY5dDNVSlY4RFRlUjQtUXJzX3c#gid=25","ניוזלטר")</f>
        <v>ניוזלטר</v>
      </c>
      <c r="G27" s="19" t="s">
        <v>7</v>
      </c>
      <c r="H27" s="20" t="str">
        <f>HYPERLINK("https://docs.google.com/spreadsheet/ccc?key=0AlcSPGLgFExmdDN3UGY5dDNVSlY4RFRlUjQtUXJzX3c#gid=25","להוספת מחיר לחץ כאן")</f>
        <v>להוספת מחיר לחץ כאן</v>
      </c>
      <c r="I27" s="21"/>
      <c r="J27" s="29"/>
      <c r="K27" s="17"/>
      <c r="L27" s="17"/>
      <c r="M27" s="17"/>
      <c r="N27" s="21"/>
      <c r="O27" s="21"/>
      <c r="P27" s="21"/>
      <c r="Q27" s="21"/>
      <c r="R27" s="21"/>
      <c r="S27" s="21"/>
    </row>
    <row r="28" ht="18.75" customHeight="1">
      <c r="A28" s="30" t="s">
        <v>8</v>
      </c>
      <c r="B28" s="16">
        <f>'אפליקציה לסלולר'!$B$24</f>
        <v>15</v>
      </c>
      <c r="C28" s="17">
        <f>'אפליקציה לסלולר'!$E$24</f>
        <v>12000</v>
      </c>
      <c r="D28" s="17">
        <f>'אפליקציה לסלולר'!$D$24</f>
        <v>3000</v>
      </c>
      <c r="E28" s="17">
        <f>'אפליקציה לסלולר'!$C$24</f>
        <v>7186.666667</v>
      </c>
      <c r="F28" s="18" t="str">
        <f>HYPERLINK("https://docs.google.com/spreadsheet/ccc?key=0AlcSPGLgFExmdDN3UGY5dDNVSlY4RFRlUjQtUXJzX3c#gid=26","אפליקציה לסלולר (הדר+5 מסכים)")</f>
        <v>אפליקציה לסלולר (הדר+5 מסכים)</v>
      </c>
      <c r="G28" s="19" t="s">
        <v>7</v>
      </c>
      <c r="H28" s="20" t="str">
        <f>HYPERLINK("https://docs.google.com/spreadsheet/ccc?key=0AlcSPGLgFExmdDN3UGY5dDNVSlY4RFRlUjQtUXJzX3c#gid=26","להוספת מחיר לחץ כאן")</f>
        <v>להוספת מחיר לחץ כאן</v>
      </c>
      <c r="I28" s="21"/>
      <c r="J28" s="29"/>
      <c r="K28" s="17"/>
      <c r="L28" s="17"/>
      <c r="M28" s="17"/>
      <c r="N28" s="21"/>
      <c r="O28" s="21"/>
      <c r="P28" s="21"/>
      <c r="Q28" s="21"/>
      <c r="R28" s="21"/>
      <c r="S28" s="21"/>
    </row>
    <row r="29" ht="18.75" customHeight="1">
      <c r="A29" s="30" t="s">
        <v>8</v>
      </c>
      <c r="B29" s="16">
        <f>'פולדר חד צדדי'!$B$24</f>
        <v>19</v>
      </c>
      <c r="C29" s="17">
        <f>'פולדר חד צדדי'!$E$24</f>
        <v>1000</v>
      </c>
      <c r="D29" s="17">
        <f>'פולדר חד צדדי'!$D$24</f>
        <v>400</v>
      </c>
      <c r="E29" s="17">
        <f>'פולדר חד צדדי'!$C$24</f>
        <v>684.2105263</v>
      </c>
      <c r="F29" s="18" t="str">
        <f>HYPERLINK("https://docs.google.com/spreadsheet/ccc?key=0AlcSPGLgFExmdDN3UGY5dDNVSlY4RFRlUjQtUXJzX3c#gid=27","פולדר חד צדדי (2 עמודים)")</f>
        <v>פולדר חד צדדי (2 עמודים)</v>
      </c>
      <c r="G29" s="19" t="s">
        <v>7</v>
      </c>
      <c r="H29" s="20" t="str">
        <f>HYPERLINK("https://docs.google.com/spreadsheet/ccc?key=0AlcSPGLgFExmdDN3UGY5dDNVSlY4RFRlUjQtUXJzX3c#gid=27","להוספת מחיר לחץ כאן")</f>
        <v>להוספת מחיר לחץ כאן</v>
      </c>
      <c r="I29" s="21"/>
      <c r="J29" s="29"/>
      <c r="K29" s="17"/>
      <c r="L29" s="17"/>
      <c r="M29" s="17"/>
      <c r="N29" s="21"/>
      <c r="O29" s="21"/>
      <c r="P29" s="21"/>
      <c r="Q29" s="21"/>
      <c r="R29" s="21"/>
      <c r="S29" s="21"/>
    </row>
    <row r="30" ht="18.75" customHeight="1">
      <c r="A30" s="30" t="s">
        <v>8</v>
      </c>
      <c r="B30" s="16">
        <f>'פולדר דו צדדי'!$B$24</f>
        <v>23</v>
      </c>
      <c r="C30" s="17">
        <f>'פולדר דו צדדי'!$E$24</f>
        <v>5600</v>
      </c>
      <c r="D30" s="17">
        <f>'פולדר דו צדדי'!$D$24</f>
        <v>600</v>
      </c>
      <c r="E30" s="17">
        <f>'פולדר דו צדדי'!$C$24</f>
        <v>1182.608696</v>
      </c>
      <c r="F30" s="18" t="str">
        <f>HYPERLINK("https://docs.google.com/spreadsheet/ccc?key=0AlcSPGLgFExmdDN3UGY5dDNVSlY4RFRlUjQtUXJzX3c#gid=28","פולדר דו צדדי (4 עמודים)")</f>
        <v>פולדר דו צדדי (4 עמודים)</v>
      </c>
      <c r="G30" s="19" t="s">
        <v>7</v>
      </c>
      <c r="H30" s="20" t="str">
        <f>HYPERLINK("https://docs.google.com/spreadsheet/ccc?key=0AlcSPGLgFExmdDN3UGY5dDNVSlY4RFRlUjQtUXJzX3c#gid=28","להוספת מחיר לחץ כאן")</f>
        <v>להוספת מחיר לחץ כאן</v>
      </c>
      <c r="I30" s="21"/>
      <c r="J30" s="29"/>
      <c r="K30" s="17"/>
      <c r="L30" s="17"/>
      <c r="M30" s="17"/>
      <c r="N30" s="21"/>
      <c r="O30" s="21"/>
      <c r="P30" s="21"/>
      <c r="Q30" s="21"/>
      <c r="R30" s="21"/>
      <c r="S30" s="21"/>
    </row>
    <row r="31" ht="18.75" customHeight="1">
      <c r="A31" s="30" t="s">
        <v>8</v>
      </c>
      <c r="B31" s="16">
        <f>'לוח שנה'!$B$24</f>
        <v>19</v>
      </c>
      <c r="C31" s="17">
        <f>'לוח שנה'!$E$24</f>
        <v>5000</v>
      </c>
      <c r="D31" s="17">
        <f>'לוח שנה'!$D$24</f>
        <v>130</v>
      </c>
      <c r="E31" s="17">
        <f>'לוח שנה'!$C$24</f>
        <v>1248.947368</v>
      </c>
      <c r="F31" s="18" t="str">
        <f>HYPERLINK("https://docs.google.com/spreadsheet/ccc?key=0AlcSPGLgFExmdDN3UGY5dDNVSlY4RFRlUjQtUXJzX3c#gid=29","לוח שנה (עיצוב 12 עמודים התבנית מוכנה מראש)")</f>
        <v>לוח שנה (עיצוב 12 עמודים התבנית מוכנה מראש)</v>
      </c>
      <c r="G31" s="19" t="s">
        <v>7</v>
      </c>
      <c r="H31" s="20" t="str">
        <f>HYPERLINK("https://docs.google.com/spreadsheet/ccc?key=0AlcSPGLgFExmdDN3UGY5dDNVSlY4RFRlUjQtUXJzX3c#gid=29","להוספת מחיר לחץ כאן")</f>
        <v>להוספת מחיר לחץ כאן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ht="18.75" customHeight="1">
      <c r="A32" s="30" t="s">
        <v>8</v>
      </c>
      <c r="B32" s="16">
        <f>'כרטיס ברכה'!$B$24</f>
        <v>20</v>
      </c>
      <c r="C32" s="17">
        <f>'כרטיס ברכה'!$E$24</f>
        <v>1200</v>
      </c>
      <c r="D32" s="17">
        <f>'כרטיס ברכה'!$D$24</f>
        <v>50</v>
      </c>
      <c r="E32" s="17">
        <f>'כרטיס ברכה'!$C$24</f>
        <v>355</v>
      </c>
      <c r="F32" s="18" t="str">
        <f>HYPERLINK("https://docs.google.com/spreadsheet/ccc?key=0AlcSPGLgFExmdDN3UGY5dDNVSlY4RFRlUjQtUXJzX3c#gid=30","כרטיס ברכה (לחג/יומולדת/אירוע מיוחד וכו')")</f>
        <v>כרטיס ברכה (לחג/יומולדת/אירוע מיוחד וכו')</v>
      </c>
      <c r="G32" s="19" t="s">
        <v>7</v>
      </c>
      <c r="H32" s="20" t="str">
        <f>HYPERLINK("https://docs.google.com/spreadsheet/ccc?key=0AlcSPGLgFExmdDN3UGY5dDNVSlY4RFRlUjQtUXJzX3c#gid=30","להוספת מחיר לחץ כאן")</f>
        <v>להוספת מחיר לחץ כאן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ht="18.75" customHeight="1">
      <c r="A33" s="31"/>
      <c r="B33" s="16">
        <f>'מודעת פרסומת לעיתון'!$B$24</f>
        <v>30</v>
      </c>
      <c r="C33" s="17">
        <f>'מודעת פרסומת לעיתון'!$E$24</f>
        <v>3000</v>
      </c>
      <c r="D33" s="17">
        <f>'מודעת פרסומת לעיתון'!$D$24</f>
        <v>200</v>
      </c>
      <c r="E33" s="17">
        <f>'מודעת פרסומת לעיתון'!$C$24</f>
        <v>631.8333333</v>
      </c>
      <c r="F33" s="18" t="str">
        <f>HYPERLINK("https://docs.google.com/spreadsheet/ccc?key=0AlcSPGLgFExmdDN3UGY5dDNVSlY4RFRlUjQtUXJzX3c#gid=31","מודעת פרסומת לעיתון (דף מלא)")</f>
        <v>מודעת פרסומת לעיתון (דף מלא)</v>
      </c>
      <c r="G33" s="19" t="s">
        <v>7</v>
      </c>
      <c r="H33" s="20" t="str">
        <f>HYPERLINK("https://docs.google.com/spreadsheet/ccc?key=0AlcSPGLgFExmdDN3UGY5dDNVSlY4RFRlUjQtUXJzX3c#gid=31","להוספת מחיר לחץ כאן")</f>
        <v>להוספת מחיר לחץ כאן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ht="18.75" customHeight="1">
      <c r="A34" s="32"/>
      <c r="B34" s="33">
        <f>'שעת עבודה'!$B$27</f>
        <v>115</v>
      </c>
      <c r="C34" s="34">
        <f>'שעת עבודה'!$E$27</f>
        <v>500</v>
      </c>
      <c r="D34" s="34">
        <f>'שעת עבודה'!$D$27</f>
        <v>50</v>
      </c>
      <c r="E34" s="34">
        <f>'שעת עבודה'!$C$27</f>
        <v>159.573913</v>
      </c>
      <c r="F34" s="35" t="str">
        <f>HYPERLINK("https://docs.google.com/spreadsheet/ccc?key=0AlcSPGLgFExmdDN3UGY5dDNVSlY4RFRlUjQtUXJzX3c#gid=37","שעת עבודה")</f>
        <v>שעת עבודה</v>
      </c>
      <c r="G34" s="19" t="s">
        <v>7</v>
      </c>
      <c r="H34" s="20" t="str">
        <f>HYPERLINK("https://docs.google.com/spreadsheet/ccc?key=0AlcSPGLgFExmdDN3UGY5dDNVSlY4RFRlUjQtUXJzX3c#gid=37","להוספת מחיר לחץ כאן")</f>
        <v>להוספת מחיר לחץ כאן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3">
        <v>150.0</v>
      </c>
    </row>
    <row r="35" ht="18.75" customHeight="1">
      <c r="A35" s="30" t="s">
        <v>8</v>
      </c>
      <c r="B35" s="16">
        <f>'עימוד ספר'!$B$24</f>
        <v>13</v>
      </c>
      <c r="C35" s="17">
        <f>'עימוד ספר'!$E$24</f>
        <v>1000</v>
      </c>
      <c r="D35" s="17">
        <f>'עימוד ספר'!$D$24</f>
        <v>50</v>
      </c>
      <c r="E35" s="17">
        <f>'עימוד ספר'!$C$24</f>
        <v>225.3846154</v>
      </c>
      <c r="F35" s="18" t="str">
        <f>HYPERLINK("https://docs.google.com/spreadsheet/ccc?key=0AlcSPGLgFExmdDN3UGY5dDNVSlY4RFRlUjQtUXJzX3c#gid=38","עימוד ספר מעוצב (מחיר לעמוד)")</f>
        <v>עימוד ספר מעוצב (מחיר לעמוד)</v>
      </c>
      <c r="G35" s="19" t="s">
        <v>7</v>
      </c>
      <c r="H35" s="20" t="str">
        <f>HYPERLINK("https://docs.google.com/spreadsheet/ccc?key=0AlcSPGLgFExmdDN3UGY5dDNVSlY4RFRlUjQtUXJzX3c#gid=38","להוספת מחיר לחץ כאן")</f>
        <v>להוספת מחיר לחץ כאן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ht="18.75" customHeight="1">
      <c r="A36" s="30" t="s">
        <v>8</v>
      </c>
      <c r="B36" s="16">
        <f>'פרוספקט'!$B$24</f>
        <v>13</v>
      </c>
      <c r="C36" s="17">
        <f>'פרוספקט'!$E$24</f>
        <v>1500</v>
      </c>
      <c r="D36" s="17">
        <f>'פרוספקט'!$D$24</f>
        <v>500</v>
      </c>
      <c r="E36" s="17">
        <f>'פרוספקט'!$C$24</f>
        <v>976.9230769</v>
      </c>
      <c r="F36" s="18" t="str">
        <f>HYPERLINK("https://docs.google.com/spreadsheet/ccc?key=0AlcSPGLgFExmdDN3UGY5dDNVSlY4RFRlUjQtUXJzX3c#gid=40","פרוספקט")</f>
        <v>פרוספקט</v>
      </c>
      <c r="G36" s="19" t="s">
        <v>7</v>
      </c>
      <c r="H36" s="20" t="str">
        <f>HYPERLINK("https://docs.google.com/spreadsheet/ccc?key=0AlcSPGLgFExmdDN3UGY5dDNVSlY4RFRlUjQtUXJzX3c#gid=40","להוספת מחיר לחץ כאן")</f>
        <v>להוספת מחיר לחץ כאן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ht="18.75" customHeight="1">
      <c r="A37" s="30" t="s">
        <v>8</v>
      </c>
      <c r="B37" s="16">
        <f>'קטלוג מוצרים'!$B$24</f>
        <v>11</v>
      </c>
      <c r="C37" s="17">
        <f>'קטלוג מוצרים'!$E$24</f>
        <v>18000</v>
      </c>
      <c r="D37" s="17">
        <f>'קטלוג מוצרים'!$D$24</f>
        <v>4000</v>
      </c>
      <c r="E37" s="17">
        <f>'קטלוג מוצרים'!$C$24</f>
        <v>7681.818182</v>
      </c>
      <c r="F37" s="18" t="str">
        <f>HYPERLINK("https://docs.google.com/spreadsheet/ccc?key=0AlcSPGLgFExmdDN3UGY5dDNVSlY4RFRlUjQtUXJzX3c#gid=48","קטלוג מוצרים עד 50 עמודים")</f>
        <v>קטלוג מוצרים עד 50 עמודים</v>
      </c>
      <c r="G37" s="19" t="s">
        <v>7</v>
      </c>
      <c r="H37" s="20" t="str">
        <f>HYPERLINK("https://docs.google.com/spreadsheet/ccc?key=0AlcSPGLgFExmdDN3UGY5dDNVSlY4RFRlUjQtUXJzX3c#gid=48","להוספת מחיר לחץ כאן")</f>
        <v>להוספת מחיר לחץ כאן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ht="18.75" customHeight="1">
      <c r="A38" s="30" t="s">
        <v>8</v>
      </c>
      <c r="B38" s="16">
        <f>'קוד QR'!$B$24</f>
        <v>16</v>
      </c>
      <c r="C38" s="17">
        <f>'קוד QR'!$E$24</f>
        <v>350</v>
      </c>
      <c r="D38" s="17">
        <f>'קוד QR'!$D$24</f>
        <v>1</v>
      </c>
      <c r="E38" s="17">
        <f>'קוד QR'!$C$24</f>
        <v>106.9375</v>
      </c>
      <c r="F38" s="18" t="str">
        <f>HYPERLINK("https://docs.google.com/spreadsheet/ccc?key=0AlcSPGLgFExmdDN3UGY5dDNVSlY4RFRlUjQtUXJzX3c#gid=50","קוד QR")</f>
        <v>קוד QR</v>
      </c>
      <c r="G38" s="19" t="s">
        <v>7</v>
      </c>
      <c r="H38" s="20" t="str">
        <f>HYPERLINK("https://docs.google.com/spreadsheet/ccc?key=0AlcSPGLgFExmdDN3UGY5dDNVSlY4RFRlUjQtUXJzX3c#gid=50","להוספת מחיר לחץ כאן")</f>
        <v>להוספת מחיר לחץ כאן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ht="18.75" customHeight="1">
      <c r="A39" s="30" t="s">
        <v>8</v>
      </c>
      <c r="B39" s="16">
        <f>'חולצה'!$B$24</f>
        <v>23</v>
      </c>
      <c r="C39" s="17">
        <f>'חולצה'!$E$24</f>
        <v>2000</v>
      </c>
      <c r="D39" s="17">
        <f>'חולצה'!$D$24</f>
        <v>50</v>
      </c>
      <c r="E39" s="17">
        <f>'חולצה'!$C$24</f>
        <v>396.9565217</v>
      </c>
      <c r="F39" s="18" t="str">
        <f>HYPERLINK("https://docs.google.com/spreadsheet/ccc?key=0AlcSPGLgFExmdDN3UGY5dDNVSlY4RFRlUjQtUXJzX3c#gid=52","חולצה")</f>
        <v>חולצה</v>
      </c>
      <c r="G39" s="19" t="s">
        <v>7</v>
      </c>
      <c r="H39" s="20" t="str">
        <f>HYPERLINK("https://docs.google.com/spreadsheet/ccc?key=0AlcSPGLgFExmdDN3UGY5dDNVSlY4RFRlUjQtUXJzX3c#gid=52","להוספת מחיר לחץ כאן")</f>
        <v>להוספת מחיר לחץ כאן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>
      <c r="A40" s="26"/>
      <c r="B40" s="21"/>
      <c r="C40" s="21"/>
      <c r="D40" s="21"/>
      <c r="E40" s="21"/>
      <c r="F40" s="21"/>
      <c r="G40" s="21"/>
      <c r="H40" s="12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>
      <c r="A41" s="26"/>
      <c r="B41" s="21"/>
      <c r="C41" s="21"/>
      <c r="D41" s="21"/>
      <c r="E41" s="21"/>
      <c r="F41" s="21"/>
      <c r="G41" s="21"/>
      <c r="H41" s="12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>
      <c r="A42" s="26"/>
      <c r="B42" s="21"/>
      <c r="C42" s="21"/>
      <c r="D42" s="21"/>
      <c r="E42" s="21"/>
      <c r="F42" s="21"/>
      <c r="G42" s="21"/>
      <c r="H42" s="12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>
      <c r="A43" s="26"/>
      <c r="B43" s="21"/>
      <c r="C43" s="21"/>
      <c r="D43" s="21"/>
      <c r="E43" s="21"/>
      <c r="F43" s="21"/>
      <c r="G43" s="21"/>
      <c r="H43" s="1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>
      <c r="A44" s="26"/>
      <c r="B44" s="21"/>
      <c r="C44" s="21"/>
      <c r="D44" s="21"/>
      <c r="E44" s="21"/>
      <c r="F44" s="21"/>
      <c r="G44" s="21"/>
      <c r="H44" s="12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>
      <c r="A45" s="26"/>
      <c r="B45" s="21"/>
      <c r="C45" s="21"/>
      <c r="D45" s="21"/>
      <c r="E45" s="21"/>
      <c r="F45" s="21"/>
      <c r="G45" s="21"/>
      <c r="H45" s="1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>
      <c r="A46" s="26"/>
      <c r="B46" s="21"/>
      <c r="C46" s="21"/>
      <c r="D46" s="21"/>
      <c r="E46" s="21"/>
      <c r="F46" s="21"/>
      <c r="G46" s="21"/>
      <c r="H46" s="1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>
      <c r="A47" s="26"/>
      <c r="B47" s="21"/>
      <c r="C47" s="21"/>
      <c r="D47" s="21"/>
      <c r="E47" s="21"/>
      <c r="F47" s="21"/>
      <c r="G47" s="21"/>
      <c r="H47" s="1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>
      <c r="A48" s="26"/>
      <c r="B48" s="21"/>
      <c r="C48" s="21"/>
      <c r="D48" s="21"/>
      <c r="E48" s="21"/>
      <c r="F48" s="21"/>
      <c r="G48" s="21"/>
      <c r="H48" s="12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>
      <c r="A49" s="26"/>
      <c r="B49" s="21"/>
      <c r="C49" s="21"/>
      <c r="D49" s="21"/>
      <c r="E49" s="21"/>
      <c r="F49" s="21"/>
      <c r="G49" s="21"/>
      <c r="H49" s="1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>
      <c r="A50" s="26"/>
      <c r="B50" s="21"/>
      <c r="C50" s="21"/>
      <c r="D50" s="21"/>
      <c r="E50" s="21"/>
      <c r="F50" s="21"/>
      <c r="G50" s="21"/>
      <c r="H50" s="1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>
      <c r="A51" s="26"/>
      <c r="B51" s="21"/>
      <c r="C51" s="21"/>
      <c r="D51" s="21"/>
      <c r="E51" s="21"/>
      <c r="F51" s="21"/>
      <c r="G51" s="21"/>
      <c r="H51" s="12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>
      <c r="A52" s="26"/>
      <c r="B52" s="21"/>
      <c r="C52" s="21"/>
      <c r="D52" s="21"/>
      <c r="E52" s="21"/>
      <c r="F52" s="21"/>
      <c r="G52" s="21"/>
      <c r="H52" s="12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>
      <c r="A53" s="26"/>
      <c r="B53" s="21"/>
      <c r="C53" s="21"/>
      <c r="D53" s="21"/>
      <c r="E53" s="21"/>
      <c r="F53" s="21"/>
      <c r="G53" s="21"/>
      <c r="H53" s="12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>
      <c r="A54" s="26"/>
      <c r="B54" s="21"/>
      <c r="C54" s="21"/>
      <c r="D54" s="21"/>
      <c r="E54" s="21"/>
      <c r="F54" s="21"/>
      <c r="G54" s="21"/>
      <c r="H54" s="12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>
      <c r="A55" s="26"/>
      <c r="B55" s="21"/>
      <c r="C55" s="21"/>
      <c r="D55" s="21"/>
      <c r="E55" s="21"/>
      <c r="F55" s="21"/>
      <c r="G55" s="21"/>
      <c r="H55" s="1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>
      <c r="A56" s="26"/>
      <c r="B56" s="21"/>
      <c r="C56" s="21"/>
      <c r="D56" s="21"/>
      <c r="E56" s="21"/>
      <c r="F56" s="21"/>
      <c r="G56" s="21"/>
      <c r="H56" s="1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>
      <c r="A57" s="26"/>
      <c r="B57" s="21"/>
      <c r="C57" s="21"/>
      <c r="D57" s="21"/>
      <c r="E57" s="21"/>
      <c r="F57" s="21"/>
      <c r="G57" s="21"/>
      <c r="H57" s="12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>
      <c r="A58" s="26"/>
      <c r="B58" s="21"/>
      <c r="C58" s="21"/>
      <c r="D58" s="21"/>
      <c r="E58" s="21"/>
      <c r="F58" s="21"/>
      <c r="G58" s="21"/>
      <c r="H58" s="1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>
      <c r="A59" s="26"/>
      <c r="B59" s="21"/>
      <c r="C59" s="21"/>
      <c r="D59" s="21"/>
      <c r="E59" s="21"/>
      <c r="F59" s="21"/>
      <c r="G59" s="21"/>
      <c r="H59" s="1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>
      <c r="A60" s="26"/>
      <c r="B60" s="21"/>
      <c r="C60" s="21"/>
      <c r="D60" s="21"/>
      <c r="E60" s="21"/>
      <c r="F60" s="21"/>
      <c r="G60" s="21"/>
      <c r="H60" s="1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>
      <c r="A61" s="26"/>
      <c r="B61" s="21"/>
      <c r="C61" s="21"/>
      <c r="D61" s="21"/>
      <c r="E61" s="21"/>
      <c r="F61" s="21"/>
      <c r="G61" s="21"/>
      <c r="H61" s="1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>
      <c r="A62" s="26"/>
      <c r="B62" s="21"/>
      <c r="C62" s="21"/>
      <c r="D62" s="21"/>
      <c r="E62" s="21"/>
      <c r="F62" s="21"/>
      <c r="G62" s="21"/>
      <c r="H62" s="1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>
      <c r="A63" s="26"/>
      <c r="B63" s="21"/>
      <c r="C63" s="21"/>
      <c r="D63" s="21"/>
      <c r="E63" s="21"/>
      <c r="F63" s="21"/>
      <c r="G63" s="21"/>
      <c r="H63" s="1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>
      <c r="A64" s="26"/>
      <c r="B64" s="21"/>
      <c r="C64" s="21"/>
      <c r="D64" s="21"/>
      <c r="E64" s="21"/>
      <c r="F64" s="21"/>
      <c r="G64" s="21"/>
      <c r="H64" s="1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>
      <c r="A65" s="26"/>
      <c r="B65" s="21"/>
      <c r="C65" s="21"/>
      <c r="D65" s="21"/>
      <c r="E65" s="21"/>
      <c r="F65" s="21"/>
      <c r="G65" s="21"/>
      <c r="H65" s="1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>
      <c r="A66" s="26"/>
      <c r="B66" s="21"/>
      <c r="C66" s="21"/>
      <c r="D66" s="21"/>
      <c r="E66" s="21"/>
      <c r="F66" s="21"/>
      <c r="G66" s="21"/>
      <c r="H66" s="12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>
      <c r="A67" s="26"/>
      <c r="B67" s="21"/>
      <c r="C67" s="21"/>
      <c r="D67" s="21"/>
      <c r="E67" s="21"/>
      <c r="F67" s="21"/>
      <c r="G67" s="21"/>
      <c r="H67" s="12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>
      <c r="A68" s="26"/>
      <c r="B68" s="21"/>
      <c r="C68" s="21"/>
      <c r="D68" s="21"/>
      <c r="E68" s="21"/>
      <c r="F68" s="21"/>
      <c r="G68" s="21"/>
      <c r="H68" s="12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>
      <c r="A69" s="26"/>
      <c r="B69" s="21"/>
      <c r="C69" s="21"/>
      <c r="D69" s="21"/>
      <c r="E69" s="21"/>
      <c r="F69" s="21"/>
      <c r="G69" s="21"/>
      <c r="H69" s="12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>
      <c r="A70" s="26"/>
      <c r="B70" s="21"/>
      <c r="C70" s="21"/>
      <c r="D70" s="21"/>
      <c r="E70" s="21"/>
      <c r="F70" s="21"/>
      <c r="G70" s="21"/>
      <c r="H70" s="12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>
      <c r="A71" s="26"/>
      <c r="B71" s="21"/>
      <c r="C71" s="21"/>
      <c r="D71" s="21"/>
      <c r="E71" s="21"/>
      <c r="F71" s="21"/>
      <c r="G71" s="21"/>
      <c r="H71" s="1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>
      <c r="A72" s="26"/>
      <c r="B72" s="21"/>
      <c r="C72" s="21"/>
      <c r="D72" s="21"/>
      <c r="E72" s="21"/>
      <c r="F72" s="21"/>
      <c r="G72" s="21"/>
      <c r="H72" s="12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>
      <c r="A73" s="26"/>
      <c r="B73" s="21"/>
      <c r="C73" s="21"/>
      <c r="D73" s="21"/>
      <c r="E73" s="21"/>
      <c r="F73" s="21"/>
      <c r="G73" s="21"/>
      <c r="H73" s="12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>
      <c r="A74" s="26"/>
      <c r="B74" s="21"/>
      <c r="C74" s="21"/>
      <c r="D74" s="21"/>
      <c r="E74" s="21"/>
      <c r="F74" s="21"/>
      <c r="G74" s="21"/>
      <c r="H74" s="12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>
      <c r="A75" s="26"/>
      <c r="B75" s="21"/>
      <c r="C75" s="21"/>
      <c r="D75" s="21"/>
      <c r="E75" s="21"/>
      <c r="F75" s="21"/>
      <c r="G75" s="21"/>
      <c r="H75" s="12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>
      <c r="A76" s="26"/>
      <c r="B76" s="21"/>
      <c r="C76" s="21"/>
      <c r="D76" s="21"/>
      <c r="E76" s="21"/>
      <c r="F76" s="21"/>
      <c r="G76" s="21"/>
      <c r="H76" s="1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>
      <c r="A77" s="26"/>
      <c r="B77" s="21"/>
      <c r="C77" s="21"/>
      <c r="D77" s="21"/>
      <c r="E77" s="21"/>
      <c r="F77" s="21"/>
      <c r="G77" s="21"/>
      <c r="H77" s="1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>
      <c r="A78" s="26"/>
      <c r="B78" s="21"/>
      <c r="C78" s="21"/>
      <c r="D78" s="21"/>
      <c r="E78" s="21"/>
      <c r="F78" s="21"/>
      <c r="G78" s="21"/>
      <c r="H78" s="1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>
      <c r="A79" s="26"/>
      <c r="B79" s="21"/>
      <c r="C79" s="21"/>
      <c r="D79" s="21"/>
      <c r="E79" s="21"/>
      <c r="F79" s="21"/>
      <c r="G79" s="21"/>
      <c r="H79" s="1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>
      <c r="A80" s="26"/>
      <c r="B80" s="21"/>
      <c r="C80" s="21"/>
      <c r="D80" s="21"/>
      <c r="E80" s="21"/>
      <c r="F80" s="21"/>
      <c r="G80" s="21"/>
      <c r="H80" s="12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>
      <c r="A81" s="26"/>
      <c r="B81" s="21"/>
      <c r="C81" s="21"/>
      <c r="D81" s="21"/>
      <c r="E81" s="21"/>
      <c r="F81" s="21"/>
      <c r="G81" s="21"/>
      <c r="H81" s="12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>
      <c r="A82" s="26"/>
      <c r="B82" s="21"/>
      <c r="C82" s="21"/>
      <c r="D82" s="21"/>
      <c r="E82" s="21"/>
      <c r="F82" s="21"/>
      <c r="G82" s="21"/>
      <c r="H82" s="12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>
      <c r="A83" s="26"/>
      <c r="B83" s="21"/>
      <c r="C83" s="21"/>
      <c r="D83" s="21"/>
      <c r="E83" s="21"/>
      <c r="F83" s="21"/>
      <c r="G83" s="21"/>
      <c r="H83" s="12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>
      <c r="A84" s="26"/>
      <c r="B84" s="21"/>
      <c r="C84" s="21"/>
      <c r="D84" s="21"/>
      <c r="E84" s="21"/>
      <c r="F84" s="21"/>
      <c r="G84" s="21"/>
      <c r="H84" s="12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>
      <c r="A85" s="26"/>
      <c r="B85" s="21"/>
      <c r="C85" s="21"/>
      <c r="D85" s="21"/>
      <c r="E85" s="21"/>
      <c r="F85" s="21"/>
      <c r="G85" s="21"/>
      <c r="H85" s="1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>
      <c r="A86" s="26"/>
      <c r="B86" s="21"/>
      <c r="C86" s="21"/>
      <c r="D86" s="21"/>
      <c r="E86" s="21"/>
      <c r="F86" s="21"/>
      <c r="G86" s="21"/>
      <c r="H86" s="12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>
      <c r="A87" s="26"/>
      <c r="B87" s="21"/>
      <c r="C87" s="21"/>
      <c r="D87" s="21"/>
      <c r="E87" s="21"/>
      <c r="F87" s="21"/>
      <c r="G87" s="21"/>
      <c r="H87" s="12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>
      <c r="A88" s="26"/>
      <c r="B88" s="21"/>
      <c r="C88" s="21"/>
      <c r="D88" s="21"/>
      <c r="E88" s="21"/>
      <c r="F88" s="21"/>
      <c r="G88" s="21"/>
      <c r="H88" s="12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>
      <c r="A89" s="26"/>
      <c r="B89" s="21"/>
      <c r="C89" s="21"/>
      <c r="D89" s="21"/>
      <c r="E89" s="21"/>
      <c r="F89" s="21"/>
      <c r="G89" s="21"/>
      <c r="H89" s="12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>
      <c r="A90" s="26"/>
      <c r="B90" s="21"/>
      <c r="C90" s="21"/>
      <c r="D90" s="21"/>
      <c r="E90" s="21"/>
      <c r="F90" s="21"/>
      <c r="G90" s="21"/>
      <c r="H90" s="1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>
      <c r="A91" s="26"/>
      <c r="B91" s="21"/>
      <c r="C91" s="21"/>
      <c r="D91" s="21"/>
      <c r="E91" s="21"/>
      <c r="F91" s="21"/>
      <c r="G91" s="21"/>
      <c r="H91" s="1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>
      <c r="A92" s="26"/>
      <c r="B92" s="21"/>
      <c r="C92" s="21"/>
      <c r="D92" s="21"/>
      <c r="E92" s="21"/>
      <c r="F92" s="21"/>
      <c r="G92" s="21"/>
      <c r="H92" s="12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>
      <c r="A93" s="26"/>
      <c r="B93" s="21"/>
      <c r="C93" s="21"/>
      <c r="D93" s="21"/>
      <c r="E93" s="21"/>
      <c r="F93" s="21"/>
      <c r="G93" s="21"/>
      <c r="H93" s="12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>
      <c r="A94" s="26"/>
      <c r="B94" s="21"/>
      <c r="C94" s="21"/>
      <c r="D94" s="21"/>
      <c r="E94" s="21"/>
      <c r="F94" s="21"/>
      <c r="G94" s="21"/>
      <c r="H94" s="12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>
      <c r="A95" s="26"/>
      <c r="B95" s="21"/>
      <c r="C95" s="21"/>
      <c r="D95" s="21"/>
      <c r="E95" s="21"/>
      <c r="F95" s="21"/>
      <c r="G95" s="21"/>
      <c r="H95" s="1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>
      <c r="A96" s="26"/>
      <c r="B96" s="21"/>
      <c r="C96" s="21"/>
      <c r="D96" s="21"/>
      <c r="E96" s="21"/>
      <c r="F96" s="21"/>
      <c r="G96" s="21"/>
      <c r="H96" s="12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>
      <c r="A97" s="26"/>
      <c r="B97" s="21"/>
      <c r="C97" s="21"/>
      <c r="D97" s="21"/>
      <c r="E97" s="21"/>
      <c r="F97" s="21"/>
      <c r="G97" s="21"/>
      <c r="H97" s="12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>
      <c r="A98" s="26"/>
      <c r="B98" s="21"/>
      <c r="C98" s="21"/>
      <c r="D98" s="21"/>
      <c r="E98" s="21"/>
      <c r="F98" s="21"/>
      <c r="G98" s="21"/>
      <c r="H98" s="12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>
      <c r="A99" s="26"/>
      <c r="B99" s="21"/>
      <c r="C99" s="21"/>
      <c r="D99" s="21"/>
      <c r="E99" s="21"/>
      <c r="F99" s="21"/>
      <c r="G99" s="21"/>
      <c r="H99" s="12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>
      <c r="A100" s="26"/>
      <c r="B100" s="21"/>
      <c r="C100" s="21"/>
      <c r="D100" s="21"/>
      <c r="E100" s="21"/>
      <c r="F100" s="21"/>
      <c r="G100" s="21"/>
      <c r="H100" s="12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>
      <c r="A101" s="26"/>
      <c r="B101" s="21"/>
      <c r="C101" s="21"/>
      <c r="D101" s="21"/>
      <c r="E101" s="21"/>
      <c r="F101" s="21"/>
      <c r="G101" s="21"/>
      <c r="H101" s="12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>
      <c r="A102" s="26"/>
      <c r="B102" s="21"/>
      <c r="C102" s="21"/>
      <c r="D102" s="21"/>
      <c r="E102" s="21"/>
      <c r="F102" s="21"/>
      <c r="G102" s="21"/>
      <c r="H102" s="12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>
      <c r="A103" s="26"/>
      <c r="B103" s="21"/>
      <c r="C103" s="21"/>
      <c r="D103" s="21"/>
      <c r="E103" s="21"/>
      <c r="F103" s="21"/>
      <c r="G103" s="21"/>
      <c r="H103" s="12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>
      <c r="A104" s="26"/>
      <c r="B104" s="21"/>
      <c r="C104" s="21"/>
      <c r="D104" s="21"/>
      <c r="E104" s="21"/>
      <c r="F104" s="21"/>
      <c r="G104" s="21"/>
      <c r="H104" s="12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>
      <c r="A105" s="26"/>
      <c r="B105" s="21"/>
      <c r="C105" s="21"/>
      <c r="D105" s="21"/>
      <c r="E105" s="21"/>
      <c r="F105" s="21"/>
      <c r="G105" s="21"/>
      <c r="H105" s="12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>
      <c r="A106" s="26"/>
      <c r="B106" s="21"/>
      <c r="C106" s="21"/>
      <c r="D106" s="21"/>
      <c r="E106" s="21"/>
      <c r="F106" s="21"/>
      <c r="G106" s="21"/>
      <c r="H106" s="12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>
      <c r="A107" s="26"/>
      <c r="B107" s="21"/>
      <c r="C107" s="21"/>
      <c r="D107" s="21"/>
      <c r="E107" s="21"/>
      <c r="F107" s="21"/>
      <c r="G107" s="21"/>
      <c r="H107" s="12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>
      <c r="A108" s="26"/>
      <c r="B108" s="21"/>
      <c r="C108" s="21"/>
      <c r="D108" s="21"/>
      <c r="E108" s="21"/>
      <c r="F108" s="21"/>
      <c r="G108" s="21"/>
      <c r="H108" s="12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>
      <c r="A109" s="26"/>
      <c r="B109" s="21"/>
      <c r="C109" s="21"/>
      <c r="D109" s="21"/>
      <c r="E109" s="21"/>
      <c r="F109" s="21"/>
      <c r="G109" s="21"/>
      <c r="H109" s="12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>
      <c r="A110" s="26"/>
      <c r="B110" s="21"/>
      <c r="C110" s="21"/>
      <c r="D110" s="21"/>
      <c r="E110" s="21"/>
      <c r="F110" s="21"/>
      <c r="G110" s="21"/>
      <c r="H110" s="12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>
      <c r="A111" s="26"/>
      <c r="B111" s="21"/>
      <c r="C111" s="21"/>
      <c r="D111" s="21"/>
      <c r="E111" s="21"/>
      <c r="F111" s="21"/>
      <c r="G111" s="21"/>
      <c r="H111" s="12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>
      <c r="A112" s="26"/>
      <c r="B112" s="21"/>
      <c r="C112" s="21"/>
      <c r="D112" s="21"/>
      <c r="E112" s="21"/>
      <c r="F112" s="21"/>
      <c r="G112" s="21"/>
      <c r="H112" s="12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>
      <c r="A113" s="26"/>
      <c r="B113" s="21"/>
      <c r="C113" s="21"/>
      <c r="D113" s="21"/>
      <c r="E113" s="21"/>
      <c r="F113" s="21"/>
      <c r="G113" s="21"/>
      <c r="H113" s="12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>
      <c r="A114" s="26"/>
      <c r="B114" s="21"/>
      <c r="C114" s="21"/>
      <c r="D114" s="21"/>
      <c r="E114" s="21"/>
      <c r="F114" s="21"/>
      <c r="G114" s="21"/>
      <c r="H114" s="12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>
      <c r="A115" s="26"/>
      <c r="B115" s="21"/>
      <c r="C115" s="21"/>
      <c r="D115" s="21"/>
      <c r="E115" s="21"/>
      <c r="F115" s="21"/>
      <c r="G115" s="21"/>
      <c r="H115" s="12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>
      <c r="A116" s="26"/>
      <c r="B116" s="21"/>
      <c r="C116" s="21"/>
      <c r="D116" s="21"/>
      <c r="E116" s="21"/>
      <c r="F116" s="21"/>
      <c r="G116" s="21"/>
      <c r="H116" s="12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>
      <c r="A117" s="26"/>
      <c r="B117" s="21"/>
      <c r="C117" s="21"/>
      <c r="D117" s="21"/>
      <c r="E117" s="21"/>
      <c r="F117" s="21"/>
      <c r="G117" s="21"/>
      <c r="H117" s="12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>
      <c r="A118" s="26"/>
      <c r="B118" s="21"/>
      <c r="C118" s="21"/>
      <c r="D118" s="21"/>
      <c r="E118" s="21"/>
      <c r="F118" s="21"/>
      <c r="G118" s="21"/>
      <c r="H118" s="12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>
      <c r="A119" s="26"/>
      <c r="B119" s="21"/>
      <c r="C119" s="21"/>
      <c r="D119" s="21"/>
      <c r="E119" s="21"/>
      <c r="F119" s="21"/>
      <c r="G119" s="21"/>
      <c r="H119" s="12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>
      <c r="A120" s="26"/>
      <c r="B120" s="21"/>
      <c r="C120" s="21"/>
      <c r="D120" s="21"/>
      <c r="E120" s="21"/>
      <c r="F120" s="21"/>
      <c r="G120" s="21"/>
      <c r="H120" s="12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>
      <c r="A121" s="26"/>
      <c r="B121" s="21"/>
      <c r="C121" s="21"/>
      <c r="D121" s="21"/>
      <c r="E121" s="21"/>
      <c r="F121" s="21"/>
      <c r="G121" s="21"/>
      <c r="H121" s="12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>
      <c r="A122" s="26"/>
      <c r="B122" s="21"/>
      <c r="C122" s="21"/>
      <c r="D122" s="21"/>
      <c r="E122" s="21"/>
      <c r="F122" s="21"/>
      <c r="G122" s="21"/>
      <c r="H122" s="12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>
      <c r="A123" s="26"/>
      <c r="B123" s="21"/>
      <c r="C123" s="21"/>
      <c r="D123" s="21"/>
      <c r="E123" s="21"/>
      <c r="F123" s="21"/>
      <c r="G123" s="21"/>
      <c r="H123" s="12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>
      <c r="A124" s="26"/>
      <c r="B124" s="21"/>
      <c r="C124" s="21"/>
      <c r="D124" s="21"/>
      <c r="E124" s="21"/>
      <c r="F124" s="21"/>
      <c r="G124" s="21"/>
      <c r="H124" s="12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>
      <c r="A125" s="26"/>
      <c r="B125" s="21"/>
      <c r="C125" s="21"/>
      <c r="D125" s="21"/>
      <c r="E125" s="21"/>
      <c r="F125" s="21"/>
      <c r="G125" s="21"/>
      <c r="H125" s="12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>
      <c r="A126" s="26"/>
      <c r="B126" s="21"/>
      <c r="C126" s="21"/>
      <c r="D126" s="21"/>
      <c r="E126" s="21"/>
      <c r="F126" s="21"/>
      <c r="G126" s="21"/>
      <c r="H126" s="12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>
      <c r="A127" s="26"/>
      <c r="B127" s="21"/>
      <c r="C127" s="21"/>
      <c r="D127" s="21"/>
      <c r="E127" s="21"/>
      <c r="F127" s="21"/>
      <c r="G127" s="21"/>
      <c r="H127" s="12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>
      <c r="A128" s="26"/>
      <c r="B128" s="21"/>
      <c r="C128" s="21"/>
      <c r="D128" s="21"/>
      <c r="E128" s="21"/>
      <c r="F128" s="21"/>
      <c r="G128" s="21"/>
      <c r="H128" s="12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>
      <c r="A129" s="26"/>
      <c r="B129" s="21"/>
      <c r="C129" s="21"/>
      <c r="D129" s="21"/>
      <c r="E129" s="21"/>
      <c r="F129" s="21"/>
      <c r="G129" s="21"/>
      <c r="H129" s="12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>
      <c r="A130" s="26"/>
      <c r="B130" s="21"/>
      <c r="C130" s="21"/>
      <c r="D130" s="21"/>
      <c r="E130" s="21"/>
      <c r="F130" s="21"/>
      <c r="G130" s="21"/>
      <c r="H130" s="12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>
      <c r="A131" s="26"/>
      <c r="B131" s="21"/>
      <c r="C131" s="21"/>
      <c r="D131" s="21"/>
      <c r="E131" s="21"/>
      <c r="F131" s="21"/>
      <c r="G131" s="21"/>
      <c r="H131" s="12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>
      <c r="A132" s="26"/>
      <c r="B132" s="21"/>
      <c r="C132" s="21"/>
      <c r="D132" s="21"/>
      <c r="E132" s="21"/>
      <c r="F132" s="21"/>
      <c r="G132" s="21"/>
      <c r="H132" s="12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>
      <c r="A133" s="26"/>
      <c r="B133" s="21"/>
      <c r="C133" s="21"/>
      <c r="D133" s="21"/>
      <c r="E133" s="21"/>
      <c r="F133" s="21"/>
      <c r="G133" s="21"/>
      <c r="H133" s="12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>
      <c r="A134" s="26"/>
      <c r="B134" s="21"/>
      <c r="C134" s="21"/>
      <c r="D134" s="21"/>
      <c r="E134" s="21"/>
      <c r="F134" s="21"/>
      <c r="G134" s="21"/>
      <c r="H134" s="12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>
      <c r="A135" s="26"/>
      <c r="B135" s="21"/>
      <c r="C135" s="21"/>
      <c r="D135" s="21"/>
      <c r="E135" s="21"/>
      <c r="F135" s="21"/>
      <c r="G135" s="21"/>
      <c r="H135" s="12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>
      <c r="A136" s="26"/>
      <c r="B136" s="21"/>
      <c r="C136" s="21"/>
      <c r="D136" s="21"/>
      <c r="E136" s="21"/>
      <c r="F136" s="21"/>
      <c r="G136" s="21"/>
      <c r="H136" s="12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>
      <c r="A137" s="26"/>
      <c r="B137" s="21"/>
      <c r="C137" s="21"/>
      <c r="D137" s="21"/>
      <c r="E137" s="21"/>
      <c r="F137" s="21"/>
      <c r="G137" s="21"/>
      <c r="H137" s="12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>
      <c r="A138" s="26"/>
      <c r="B138" s="21"/>
      <c r="C138" s="21"/>
      <c r="D138" s="21"/>
      <c r="E138" s="21"/>
      <c r="F138" s="21"/>
      <c r="G138" s="21"/>
      <c r="H138" s="12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>
      <c r="A139" s="26"/>
      <c r="B139" s="21"/>
      <c r="C139" s="21"/>
      <c r="D139" s="21"/>
      <c r="E139" s="21"/>
      <c r="F139" s="21"/>
      <c r="G139" s="21"/>
      <c r="H139" s="12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>
      <c r="A140" s="26"/>
      <c r="B140" s="21"/>
      <c r="C140" s="21"/>
      <c r="D140" s="21"/>
      <c r="E140" s="21"/>
      <c r="F140" s="21"/>
      <c r="G140" s="21"/>
      <c r="H140" s="12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>
      <c r="A141" s="26"/>
      <c r="B141" s="21"/>
      <c r="C141" s="21"/>
      <c r="D141" s="21"/>
      <c r="E141" s="21"/>
      <c r="F141" s="21"/>
      <c r="G141" s="21"/>
      <c r="H141" s="12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>
      <c r="A142" s="26"/>
      <c r="B142" s="21"/>
      <c r="C142" s="21"/>
      <c r="D142" s="21"/>
      <c r="E142" s="21"/>
      <c r="F142" s="21"/>
      <c r="G142" s="21"/>
      <c r="H142" s="12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>
      <c r="A143" s="26"/>
      <c r="B143" s="21"/>
      <c r="C143" s="21"/>
      <c r="D143" s="21"/>
      <c r="E143" s="21"/>
      <c r="F143" s="21"/>
      <c r="G143" s="21"/>
      <c r="H143" s="12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>
      <c r="A144" s="26"/>
      <c r="B144" s="21"/>
      <c r="C144" s="21"/>
      <c r="D144" s="21"/>
      <c r="E144" s="21"/>
      <c r="F144" s="21"/>
      <c r="G144" s="21"/>
      <c r="H144" s="12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>
      <c r="A145" s="26"/>
      <c r="B145" s="21"/>
      <c r="C145" s="21"/>
      <c r="D145" s="21"/>
      <c r="E145" s="21"/>
      <c r="F145" s="21"/>
      <c r="G145" s="21"/>
      <c r="H145" s="12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>
      <c r="A146" s="26"/>
      <c r="B146" s="21"/>
      <c r="C146" s="21"/>
      <c r="D146" s="21"/>
      <c r="E146" s="21"/>
      <c r="F146" s="21"/>
      <c r="G146" s="21"/>
      <c r="H146" s="12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>
      <c r="A147" s="26"/>
      <c r="B147" s="21"/>
      <c r="C147" s="21"/>
      <c r="D147" s="21"/>
      <c r="E147" s="21"/>
      <c r="F147" s="21"/>
      <c r="G147" s="21"/>
      <c r="H147" s="12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>
      <c r="A148" s="26"/>
      <c r="B148" s="21"/>
      <c r="C148" s="21"/>
      <c r="D148" s="21"/>
      <c r="E148" s="21"/>
      <c r="F148" s="21"/>
      <c r="G148" s="21"/>
      <c r="H148" s="12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>
      <c r="A149" s="26"/>
      <c r="B149" s="21"/>
      <c r="C149" s="21"/>
      <c r="D149" s="21"/>
      <c r="E149" s="21"/>
      <c r="F149" s="21"/>
      <c r="G149" s="21"/>
      <c r="H149" s="12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>
      <c r="A150" s="26"/>
      <c r="B150" s="21"/>
      <c r="C150" s="21"/>
      <c r="D150" s="21"/>
      <c r="E150" s="21"/>
      <c r="F150" s="21"/>
      <c r="G150" s="21"/>
      <c r="H150" s="12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>
      <c r="A151" s="26"/>
      <c r="B151" s="21"/>
      <c r="C151" s="21"/>
      <c r="D151" s="21"/>
      <c r="E151" s="21"/>
      <c r="F151" s="21"/>
      <c r="G151" s="21"/>
      <c r="H151" s="12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>
      <c r="A152" s="26"/>
      <c r="B152" s="21"/>
      <c r="C152" s="21"/>
      <c r="D152" s="21"/>
      <c r="E152" s="21"/>
      <c r="F152" s="21"/>
      <c r="G152" s="21"/>
      <c r="H152" s="12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>
      <c r="A153" s="26"/>
      <c r="B153" s="21"/>
      <c r="C153" s="21"/>
      <c r="D153" s="21"/>
      <c r="E153" s="21"/>
      <c r="F153" s="21"/>
      <c r="G153" s="21"/>
      <c r="H153" s="12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>
      <c r="A154" s="26"/>
      <c r="B154" s="21"/>
      <c r="C154" s="21"/>
      <c r="D154" s="21"/>
      <c r="E154" s="21"/>
      <c r="F154" s="21"/>
      <c r="G154" s="21"/>
      <c r="H154" s="12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>
      <c r="A155" s="26"/>
      <c r="B155" s="21"/>
      <c r="C155" s="21"/>
      <c r="D155" s="21"/>
      <c r="E155" s="21"/>
      <c r="F155" s="21"/>
      <c r="G155" s="21"/>
      <c r="H155" s="12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>
      <c r="A156" s="26"/>
      <c r="B156" s="21"/>
      <c r="C156" s="21"/>
      <c r="D156" s="21"/>
      <c r="E156" s="21"/>
      <c r="F156" s="21"/>
      <c r="G156" s="21"/>
      <c r="H156" s="12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>
      <c r="A157" s="26"/>
      <c r="B157" s="21"/>
      <c r="C157" s="21"/>
      <c r="D157" s="21"/>
      <c r="E157" s="21"/>
      <c r="F157" s="21"/>
      <c r="G157" s="21"/>
      <c r="H157" s="12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</row>
    <row r="158">
      <c r="A158" s="26"/>
      <c r="B158" s="21"/>
      <c r="C158" s="21"/>
      <c r="D158" s="21"/>
      <c r="E158" s="21"/>
      <c r="F158" s="21"/>
      <c r="G158" s="21"/>
      <c r="H158" s="12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</row>
    <row r="159">
      <c r="A159" s="26"/>
      <c r="B159" s="21"/>
      <c r="C159" s="21"/>
      <c r="D159" s="21"/>
      <c r="E159" s="21"/>
      <c r="F159" s="21"/>
      <c r="G159" s="21"/>
      <c r="H159" s="12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</row>
    <row r="160">
      <c r="A160" s="26"/>
      <c r="B160" s="21"/>
      <c r="C160" s="21"/>
      <c r="D160" s="21"/>
      <c r="E160" s="21"/>
      <c r="F160" s="21"/>
      <c r="G160" s="21"/>
      <c r="H160" s="12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</row>
    <row r="161">
      <c r="A161" s="26"/>
      <c r="B161" s="21"/>
      <c r="C161" s="21"/>
      <c r="D161" s="21"/>
      <c r="E161" s="21"/>
      <c r="F161" s="21"/>
      <c r="G161" s="21"/>
      <c r="H161" s="12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</row>
    <row r="162">
      <c r="A162" s="26"/>
      <c r="B162" s="21"/>
      <c r="C162" s="21"/>
      <c r="D162" s="21"/>
      <c r="E162" s="21"/>
      <c r="F162" s="21"/>
      <c r="G162" s="21"/>
      <c r="H162" s="12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</row>
    <row r="163">
      <c r="A163" s="26"/>
      <c r="B163" s="21"/>
      <c r="C163" s="21"/>
      <c r="D163" s="21"/>
      <c r="E163" s="21"/>
      <c r="F163" s="21"/>
      <c r="G163" s="21"/>
      <c r="H163" s="12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</row>
    <row r="164">
      <c r="A164" s="26"/>
      <c r="B164" s="21"/>
      <c r="C164" s="21"/>
      <c r="D164" s="21"/>
      <c r="E164" s="21"/>
      <c r="F164" s="21"/>
      <c r="G164" s="21"/>
      <c r="H164" s="12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</row>
    <row r="165">
      <c r="A165" s="26"/>
      <c r="B165" s="21"/>
      <c r="C165" s="21"/>
      <c r="D165" s="21"/>
      <c r="E165" s="21"/>
      <c r="F165" s="21"/>
      <c r="G165" s="21"/>
      <c r="H165" s="12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</row>
    <row r="166">
      <c r="A166" s="26"/>
      <c r="B166" s="21"/>
      <c r="C166" s="21"/>
      <c r="D166" s="21"/>
      <c r="E166" s="21"/>
      <c r="F166" s="21"/>
      <c r="G166" s="21"/>
      <c r="H166" s="12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</row>
    <row r="167">
      <c r="A167" s="26"/>
      <c r="B167" s="21"/>
      <c r="C167" s="21"/>
      <c r="D167" s="21"/>
      <c r="E167" s="21"/>
      <c r="F167" s="21"/>
      <c r="G167" s="21"/>
      <c r="H167" s="12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</row>
    <row r="168">
      <c r="A168" s="26"/>
      <c r="B168" s="21"/>
      <c r="C168" s="21"/>
      <c r="D168" s="21"/>
      <c r="E168" s="21"/>
      <c r="F168" s="21"/>
      <c r="G168" s="21"/>
      <c r="H168" s="12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</row>
    <row r="169">
      <c r="A169" s="26"/>
      <c r="B169" s="21"/>
      <c r="C169" s="21"/>
      <c r="D169" s="21"/>
      <c r="E169" s="21"/>
      <c r="F169" s="21"/>
      <c r="G169" s="21"/>
      <c r="H169" s="12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</row>
    <row r="170">
      <c r="A170" s="26"/>
      <c r="B170" s="21"/>
      <c r="C170" s="21"/>
      <c r="D170" s="21"/>
      <c r="E170" s="21"/>
      <c r="F170" s="21"/>
      <c r="G170" s="21"/>
      <c r="H170" s="12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>
      <c r="A171" s="26"/>
      <c r="B171" s="21"/>
      <c r="C171" s="21"/>
      <c r="D171" s="21"/>
      <c r="E171" s="21"/>
      <c r="F171" s="21"/>
      <c r="G171" s="21"/>
      <c r="H171" s="12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>
      <c r="A172" s="26"/>
      <c r="B172" s="21"/>
      <c r="C172" s="21"/>
      <c r="D172" s="21"/>
      <c r="E172" s="21"/>
      <c r="F172" s="21"/>
      <c r="G172" s="21"/>
      <c r="H172" s="12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>
      <c r="A173" s="26"/>
      <c r="B173" s="21"/>
      <c r="C173" s="21"/>
      <c r="D173" s="21"/>
      <c r="E173" s="21"/>
      <c r="F173" s="21"/>
      <c r="G173" s="21"/>
      <c r="H173" s="12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>
      <c r="A174" s="26"/>
      <c r="B174" s="21"/>
      <c r="C174" s="21"/>
      <c r="D174" s="21"/>
      <c r="E174" s="21"/>
      <c r="F174" s="21"/>
      <c r="G174" s="21"/>
      <c r="H174" s="12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>
      <c r="A175" s="26"/>
      <c r="B175" s="21"/>
      <c r="C175" s="21"/>
      <c r="D175" s="21"/>
      <c r="E175" s="21"/>
      <c r="F175" s="21"/>
      <c r="G175" s="21"/>
      <c r="H175" s="12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>
      <c r="A176" s="26"/>
      <c r="B176" s="21"/>
      <c r="C176" s="21"/>
      <c r="D176" s="21"/>
      <c r="E176" s="21"/>
      <c r="F176" s="21"/>
      <c r="G176" s="21"/>
      <c r="H176" s="12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>
      <c r="A177" s="26"/>
      <c r="B177" s="21"/>
      <c r="C177" s="21"/>
      <c r="D177" s="21"/>
      <c r="E177" s="21"/>
      <c r="F177" s="21"/>
      <c r="G177" s="21"/>
      <c r="H177" s="12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>
      <c r="A178" s="26"/>
      <c r="B178" s="21"/>
      <c r="C178" s="21"/>
      <c r="D178" s="21"/>
      <c r="E178" s="21"/>
      <c r="F178" s="21"/>
      <c r="G178" s="21"/>
      <c r="H178" s="12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>
      <c r="A179" s="26"/>
      <c r="B179" s="21"/>
      <c r="C179" s="21"/>
      <c r="D179" s="21"/>
      <c r="E179" s="21"/>
      <c r="F179" s="21"/>
      <c r="G179" s="21"/>
      <c r="H179" s="12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>
      <c r="A180" s="26"/>
      <c r="B180" s="21"/>
      <c r="C180" s="21"/>
      <c r="D180" s="21"/>
      <c r="E180" s="21"/>
      <c r="F180" s="21"/>
      <c r="G180" s="21"/>
      <c r="H180" s="12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>
      <c r="A181" s="26"/>
      <c r="B181" s="21"/>
      <c r="C181" s="21"/>
      <c r="D181" s="21"/>
      <c r="E181" s="21"/>
      <c r="F181" s="21"/>
      <c r="G181" s="21"/>
      <c r="H181" s="12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>
      <c r="A182" s="26"/>
      <c r="B182" s="21"/>
      <c r="C182" s="21"/>
      <c r="D182" s="21"/>
      <c r="E182" s="21"/>
      <c r="F182" s="21"/>
      <c r="G182" s="21"/>
      <c r="H182" s="12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>
      <c r="A183" s="26"/>
      <c r="B183" s="21"/>
      <c r="C183" s="21"/>
      <c r="D183" s="21"/>
      <c r="E183" s="21"/>
      <c r="F183" s="21"/>
      <c r="G183" s="21"/>
      <c r="H183" s="12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>
      <c r="A184" s="36"/>
      <c r="H184" s="37"/>
    </row>
    <row r="185">
      <c r="A185" s="36"/>
      <c r="H185" s="37"/>
    </row>
    <row r="186">
      <c r="A186" s="36"/>
      <c r="H186" s="37"/>
    </row>
    <row r="187">
      <c r="A187" s="36"/>
      <c r="H187" s="37"/>
    </row>
    <row r="188">
      <c r="A188" s="36"/>
      <c r="H188" s="37"/>
    </row>
    <row r="189">
      <c r="A189" s="36"/>
      <c r="H189" s="37"/>
    </row>
    <row r="190">
      <c r="A190" s="36"/>
      <c r="H190" s="37"/>
    </row>
    <row r="191">
      <c r="A191" s="36"/>
      <c r="H191" s="37"/>
    </row>
    <row r="192">
      <c r="A192" s="36"/>
      <c r="H192" s="37"/>
    </row>
    <row r="193">
      <c r="A193" s="36"/>
      <c r="H193" s="37"/>
    </row>
    <row r="194">
      <c r="A194" s="36"/>
      <c r="H194" s="37"/>
    </row>
    <row r="195">
      <c r="A195" s="36"/>
      <c r="H195" s="37"/>
    </row>
    <row r="196">
      <c r="A196" s="36"/>
      <c r="H196" s="37"/>
    </row>
    <row r="197">
      <c r="A197" s="36"/>
      <c r="H197" s="37"/>
    </row>
    <row r="198">
      <c r="A198" s="36"/>
      <c r="H198" s="37"/>
    </row>
    <row r="199">
      <c r="A199" s="36"/>
      <c r="H199" s="37"/>
    </row>
    <row r="200">
      <c r="A200" s="36"/>
      <c r="H200" s="37"/>
    </row>
    <row r="201">
      <c r="A201" s="36"/>
      <c r="H201" s="37"/>
    </row>
    <row r="202">
      <c r="A202" s="36"/>
      <c r="H202" s="37"/>
    </row>
    <row r="203">
      <c r="A203" s="36"/>
      <c r="H203" s="37"/>
    </row>
    <row r="204">
      <c r="A204" s="36"/>
      <c r="H204" s="37"/>
    </row>
    <row r="205">
      <c r="A205" s="36"/>
      <c r="H205" s="37"/>
    </row>
    <row r="206">
      <c r="A206" s="36"/>
      <c r="H206" s="37"/>
    </row>
    <row r="207">
      <c r="A207" s="36"/>
      <c r="H207" s="37"/>
    </row>
    <row r="208">
      <c r="A208" s="36"/>
      <c r="H208" s="37"/>
    </row>
    <row r="209">
      <c r="A209" s="36"/>
      <c r="H209" s="37"/>
    </row>
    <row r="210">
      <c r="A210" s="36"/>
      <c r="H210" s="37"/>
    </row>
    <row r="211">
      <c r="A211" s="36"/>
      <c r="H211" s="37"/>
    </row>
    <row r="212">
      <c r="A212" s="36"/>
      <c r="H212" s="37"/>
    </row>
    <row r="213">
      <c r="A213" s="36"/>
      <c r="H213" s="37"/>
    </row>
    <row r="214">
      <c r="A214" s="36"/>
      <c r="H214" s="37"/>
    </row>
    <row r="215">
      <c r="A215" s="36"/>
      <c r="H215" s="37"/>
    </row>
    <row r="216">
      <c r="A216" s="36"/>
      <c r="H216" s="37"/>
    </row>
    <row r="217">
      <c r="A217" s="36"/>
      <c r="H217" s="37"/>
    </row>
    <row r="218">
      <c r="A218" s="36"/>
      <c r="H218" s="37"/>
    </row>
    <row r="219">
      <c r="A219" s="36"/>
      <c r="H219" s="37"/>
    </row>
    <row r="220">
      <c r="A220" s="36"/>
      <c r="H220" s="37"/>
    </row>
    <row r="221">
      <c r="A221" s="36"/>
      <c r="H221" s="37"/>
    </row>
    <row r="222">
      <c r="A222" s="36"/>
      <c r="H222" s="37"/>
    </row>
    <row r="223">
      <c r="A223" s="36"/>
      <c r="H223" s="37"/>
    </row>
    <row r="224">
      <c r="A224" s="36"/>
      <c r="H224" s="37"/>
    </row>
    <row r="225">
      <c r="A225" s="36"/>
      <c r="H225" s="37"/>
    </row>
    <row r="226">
      <c r="A226" s="36"/>
      <c r="H226" s="37"/>
    </row>
    <row r="227">
      <c r="A227" s="36"/>
      <c r="H227" s="37"/>
    </row>
    <row r="228">
      <c r="A228" s="36"/>
      <c r="H228" s="37"/>
    </row>
    <row r="229">
      <c r="A229" s="36"/>
      <c r="H229" s="37"/>
    </row>
    <row r="230">
      <c r="A230" s="36"/>
      <c r="H230" s="37"/>
    </row>
    <row r="231">
      <c r="A231" s="36"/>
      <c r="H231" s="37"/>
    </row>
    <row r="232">
      <c r="A232" s="36"/>
      <c r="H232" s="37"/>
    </row>
    <row r="233">
      <c r="A233" s="36"/>
      <c r="H233" s="37"/>
    </row>
    <row r="234">
      <c r="A234" s="36"/>
      <c r="H234" s="37"/>
    </row>
    <row r="235">
      <c r="A235" s="36"/>
      <c r="H235" s="37"/>
    </row>
    <row r="236">
      <c r="A236" s="36"/>
      <c r="H236" s="37"/>
    </row>
    <row r="237">
      <c r="A237" s="36"/>
      <c r="H237" s="37"/>
    </row>
    <row r="238">
      <c r="A238" s="36"/>
      <c r="H238" s="37"/>
    </row>
    <row r="239">
      <c r="A239" s="36"/>
      <c r="H239" s="37"/>
    </row>
    <row r="240">
      <c r="A240" s="36"/>
      <c r="H240" s="37"/>
    </row>
    <row r="241">
      <c r="A241" s="36"/>
      <c r="H241" s="37"/>
    </row>
    <row r="242">
      <c r="A242" s="36"/>
      <c r="H242" s="37"/>
    </row>
    <row r="243">
      <c r="A243" s="36"/>
      <c r="H243" s="37"/>
    </row>
    <row r="244">
      <c r="A244" s="36"/>
      <c r="H244" s="37"/>
    </row>
    <row r="245">
      <c r="A245" s="36"/>
      <c r="H245" s="37"/>
    </row>
    <row r="246">
      <c r="A246" s="36"/>
      <c r="H246" s="37"/>
    </row>
    <row r="247">
      <c r="A247" s="36"/>
      <c r="H247" s="37"/>
    </row>
    <row r="248">
      <c r="A248" s="36"/>
      <c r="H248" s="37"/>
    </row>
    <row r="249">
      <c r="A249" s="36"/>
      <c r="H249" s="37"/>
    </row>
    <row r="250">
      <c r="A250" s="36"/>
      <c r="H250" s="37"/>
    </row>
    <row r="251">
      <c r="A251" s="36"/>
      <c r="H251" s="37"/>
    </row>
    <row r="252">
      <c r="A252" s="36"/>
      <c r="H252" s="37"/>
    </row>
    <row r="253">
      <c r="A253" s="36"/>
      <c r="H253" s="37"/>
    </row>
    <row r="254">
      <c r="A254" s="36"/>
      <c r="H254" s="37"/>
    </row>
    <row r="255">
      <c r="A255" s="36"/>
      <c r="H255" s="37"/>
    </row>
    <row r="256">
      <c r="A256" s="36"/>
      <c r="H256" s="37"/>
    </row>
    <row r="257">
      <c r="A257" s="36"/>
      <c r="H257" s="37"/>
    </row>
    <row r="258">
      <c r="A258" s="36"/>
      <c r="H258" s="37"/>
    </row>
    <row r="259">
      <c r="A259" s="36"/>
      <c r="H259" s="37"/>
    </row>
    <row r="260">
      <c r="A260" s="36"/>
      <c r="H260" s="37"/>
    </row>
    <row r="261">
      <c r="A261" s="36"/>
      <c r="H261" s="37"/>
    </row>
    <row r="262">
      <c r="A262" s="36"/>
      <c r="H262" s="37"/>
    </row>
    <row r="263">
      <c r="A263" s="36"/>
      <c r="H263" s="37"/>
    </row>
    <row r="264">
      <c r="A264" s="36"/>
      <c r="H264" s="37"/>
    </row>
    <row r="265">
      <c r="A265" s="36"/>
      <c r="H265" s="37"/>
    </row>
    <row r="266">
      <c r="A266" s="36"/>
      <c r="H266" s="37"/>
    </row>
    <row r="267">
      <c r="A267" s="36"/>
      <c r="H267" s="37"/>
    </row>
    <row r="268">
      <c r="A268" s="36"/>
      <c r="H268" s="37"/>
    </row>
    <row r="269">
      <c r="A269" s="36"/>
      <c r="H269" s="37"/>
    </row>
    <row r="270">
      <c r="A270" s="36"/>
      <c r="H270" s="37"/>
    </row>
    <row r="271">
      <c r="A271" s="36"/>
      <c r="H271" s="37"/>
    </row>
    <row r="272">
      <c r="A272" s="36"/>
      <c r="H272" s="37"/>
    </row>
    <row r="273">
      <c r="A273" s="36"/>
      <c r="H273" s="37"/>
    </row>
    <row r="274">
      <c r="A274" s="36"/>
      <c r="H274" s="37"/>
    </row>
    <row r="275">
      <c r="A275" s="36"/>
      <c r="H275" s="37"/>
    </row>
    <row r="276">
      <c r="A276" s="36"/>
      <c r="H276" s="37"/>
    </row>
    <row r="277">
      <c r="A277" s="36"/>
      <c r="H277" s="37"/>
    </row>
    <row r="278">
      <c r="A278" s="36"/>
      <c r="H278" s="37"/>
    </row>
    <row r="279">
      <c r="A279" s="36"/>
      <c r="H279" s="37"/>
    </row>
    <row r="280">
      <c r="A280" s="36"/>
      <c r="H280" s="37"/>
    </row>
    <row r="281">
      <c r="A281" s="36"/>
      <c r="H281" s="37"/>
    </row>
    <row r="282">
      <c r="A282" s="36"/>
      <c r="H282" s="37"/>
    </row>
    <row r="283">
      <c r="A283" s="36"/>
      <c r="H283" s="37"/>
    </row>
    <row r="284">
      <c r="A284" s="36"/>
      <c r="H284" s="37"/>
    </row>
    <row r="285">
      <c r="A285" s="36"/>
      <c r="H285" s="37"/>
    </row>
    <row r="286">
      <c r="A286" s="36"/>
      <c r="H286" s="37"/>
    </row>
    <row r="287">
      <c r="A287" s="36"/>
      <c r="H287" s="37"/>
    </row>
    <row r="288">
      <c r="A288" s="36"/>
      <c r="H288" s="37"/>
    </row>
    <row r="289">
      <c r="A289" s="36"/>
      <c r="H289" s="37"/>
    </row>
    <row r="290">
      <c r="A290" s="36"/>
      <c r="H290" s="37"/>
    </row>
    <row r="291">
      <c r="A291" s="36"/>
      <c r="H291" s="37"/>
    </row>
    <row r="292">
      <c r="A292" s="36"/>
      <c r="H292" s="37"/>
    </row>
    <row r="293">
      <c r="A293" s="36"/>
      <c r="H293" s="37"/>
    </row>
    <row r="294">
      <c r="A294" s="36"/>
      <c r="H294" s="37"/>
    </row>
    <row r="295">
      <c r="A295" s="36"/>
      <c r="H295" s="37"/>
    </row>
    <row r="296">
      <c r="A296" s="36"/>
      <c r="H296" s="37"/>
    </row>
    <row r="297">
      <c r="A297" s="36"/>
      <c r="H297" s="37"/>
    </row>
    <row r="298">
      <c r="A298" s="36"/>
      <c r="H298" s="37"/>
    </row>
    <row r="299">
      <c r="A299" s="36"/>
      <c r="H299" s="37"/>
    </row>
    <row r="300">
      <c r="A300" s="36"/>
      <c r="H300" s="37"/>
    </row>
    <row r="301">
      <c r="A301" s="36"/>
      <c r="H301" s="37"/>
    </row>
    <row r="302">
      <c r="A302" s="36"/>
      <c r="H302" s="37"/>
    </row>
    <row r="303">
      <c r="A303" s="36"/>
      <c r="H303" s="37"/>
    </row>
    <row r="304">
      <c r="A304" s="36"/>
      <c r="H304" s="37"/>
    </row>
    <row r="305">
      <c r="A305" s="36"/>
      <c r="H305" s="37"/>
    </row>
    <row r="306">
      <c r="A306" s="36"/>
      <c r="H306" s="37"/>
    </row>
    <row r="307">
      <c r="A307" s="36"/>
      <c r="H307" s="37"/>
    </row>
    <row r="308">
      <c r="A308" s="36"/>
      <c r="H308" s="37"/>
    </row>
    <row r="309">
      <c r="A309" s="36"/>
      <c r="H309" s="37"/>
    </row>
    <row r="310">
      <c r="A310" s="36"/>
      <c r="H310" s="37"/>
    </row>
    <row r="311">
      <c r="A311" s="36"/>
      <c r="H311" s="37"/>
    </row>
    <row r="312">
      <c r="A312" s="36"/>
      <c r="H312" s="37"/>
    </row>
    <row r="313">
      <c r="A313" s="36"/>
      <c r="H313" s="37"/>
    </row>
    <row r="314">
      <c r="A314" s="36"/>
      <c r="H314" s="37"/>
    </row>
    <row r="315">
      <c r="A315" s="36"/>
      <c r="H315" s="37"/>
    </row>
    <row r="316">
      <c r="A316" s="36"/>
      <c r="H316" s="37"/>
    </row>
    <row r="317">
      <c r="A317" s="36"/>
      <c r="H317" s="37"/>
    </row>
    <row r="318">
      <c r="A318" s="36"/>
      <c r="H318" s="37"/>
    </row>
    <row r="319">
      <c r="A319" s="36"/>
      <c r="H319" s="37"/>
    </row>
    <row r="320">
      <c r="A320" s="36"/>
      <c r="H320" s="37"/>
    </row>
    <row r="321">
      <c r="A321" s="36"/>
      <c r="H321" s="37"/>
    </row>
    <row r="322">
      <c r="A322" s="36"/>
      <c r="H322" s="37"/>
    </row>
    <row r="323">
      <c r="A323" s="36"/>
      <c r="H323" s="37"/>
    </row>
    <row r="324">
      <c r="A324" s="36"/>
      <c r="H324" s="37"/>
    </row>
    <row r="325">
      <c r="A325" s="36"/>
      <c r="H325" s="37"/>
    </row>
    <row r="326">
      <c r="A326" s="36"/>
      <c r="H326" s="37"/>
    </row>
    <row r="327">
      <c r="A327" s="36"/>
      <c r="H327" s="37"/>
    </row>
    <row r="328">
      <c r="A328" s="36"/>
      <c r="H328" s="37"/>
    </row>
    <row r="329">
      <c r="A329" s="36"/>
      <c r="H329" s="37"/>
    </row>
    <row r="330">
      <c r="A330" s="36"/>
      <c r="H330" s="37"/>
    </row>
    <row r="331">
      <c r="A331" s="36"/>
      <c r="H331" s="37"/>
    </row>
    <row r="332">
      <c r="A332" s="36"/>
      <c r="H332" s="37"/>
    </row>
    <row r="333">
      <c r="A333" s="36"/>
      <c r="H333" s="37"/>
    </row>
    <row r="334">
      <c r="A334" s="36"/>
      <c r="H334" s="37"/>
    </row>
    <row r="335">
      <c r="A335" s="36"/>
      <c r="H335" s="37"/>
    </row>
    <row r="336">
      <c r="A336" s="36"/>
      <c r="H336" s="37"/>
    </row>
    <row r="337">
      <c r="A337" s="36"/>
      <c r="H337" s="37"/>
    </row>
    <row r="338">
      <c r="A338" s="36"/>
      <c r="H338" s="37"/>
    </row>
    <row r="339">
      <c r="A339" s="36"/>
      <c r="H339" s="37"/>
    </row>
    <row r="340">
      <c r="A340" s="36"/>
      <c r="H340" s="37"/>
    </row>
    <row r="341">
      <c r="A341" s="36"/>
      <c r="H341" s="37"/>
    </row>
    <row r="342">
      <c r="A342" s="36"/>
      <c r="H342" s="37"/>
    </row>
    <row r="343">
      <c r="A343" s="36"/>
      <c r="H343" s="37"/>
    </row>
    <row r="344">
      <c r="A344" s="36"/>
      <c r="H344" s="37"/>
    </row>
    <row r="345">
      <c r="A345" s="36"/>
      <c r="H345" s="37"/>
    </row>
    <row r="346">
      <c r="A346" s="36"/>
      <c r="H346" s="37"/>
    </row>
    <row r="347">
      <c r="A347" s="36"/>
      <c r="H347" s="37"/>
    </row>
    <row r="348">
      <c r="A348" s="36"/>
      <c r="H348" s="37"/>
    </row>
    <row r="349">
      <c r="A349" s="36"/>
      <c r="H349" s="37"/>
    </row>
    <row r="350">
      <c r="A350" s="36"/>
      <c r="H350" s="37"/>
    </row>
    <row r="351">
      <c r="A351" s="36"/>
      <c r="H351" s="37"/>
    </row>
    <row r="352">
      <c r="A352" s="36"/>
      <c r="H352" s="37"/>
    </row>
    <row r="353">
      <c r="A353" s="36"/>
      <c r="H353" s="37"/>
    </row>
    <row r="354">
      <c r="A354" s="36"/>
      <c r="H354" s="37"/>
    </row>
    <row r="355">
      <c r="A355" s="36"/>
      <c r="H355" s="37"/>
    </row>
    <row r="356">
      <c r="A356" s="36"/>
      <c r="H356" s="37"/>
    </row>
    <row r="357">
      <c r="A357" s="36"/>
      <c r="H357" s="37"/>
    </row>
    <row r="358">
      <c r="A358" s="36"/>
      <c r="H358" s="37"/>
    </row>
    <row r="359">
      <c r="A359" s="36"/>
      <c r="H359" s="37"/>
    </row>
    <row r="360">
      <c r="A360" s="36"/>
      <c r="H360" s="37"/>
    </row>
    <row r="361">
      <c r="A361" s="36"/>
      <c r="H361" s="37"/>
    </row>
    <row r="362">
      <c r="A362" s="36"/>
      <c r="H362" s="37"/>
    </row>
    <row r="363">
      <c r="A363" s="36"/>
      <c r="H363" s="37"/>
    </row>
    <row r="364">
      <c r="A364" s="36"/>
      <c r="H364" s="37"/>
    </row>
    <row r="365">
      <c r="A365" s="36"/>
      <c r="H365" s="37"/>
    </row>
    <row r="366">
      <c r="A366" s="36"/>
      <c r="H366" s="37"/>
    </row>
    <row r="367">
      <c r="A367" s="36"/>
      <c r="H367" s="37"/>
    </row>
    <row r="368">
      <c r="A368" s="36"/>
      <c r="H368" s="37"/>
    </row>
    <row r="369">
      <c r="A369" s="36"/>
      <c r="H369" s="37"/>
    </row>
    <row r="370">
      <c r="A370" s="36"/>
      <c r="H370" s="37"/>
    </row>
    <row r="371">
      <c r="A371" s="36"/>
      <c r="H371" s="37"/>
    </row>
    <row r="372">
      <c r="A372" s="36"/>
      <c r="H372" s="37"/>
    </row>
    <row r="373">
      <c r="A373" s="36"/>
      <c r="H373" s="37"/>
    </row>
    <row r="374">
      <c r="A374" s="36"/>
      <c r="H374" s="37"/>
    </row>
    <row r="375">
      <c r="A375" s="36"/>
      <c r="H375" s="37"/>
    </row>
    <row r="376">
      <c r="A376" s="36"/>
      <c r="H376" s="37"/>
    </row>
    <row r="377">
      <c r="A377" s="36"/>
      <c r="H377" s="37"/>
    </row>
    <row r="378">
      <c r="A378" s="36"/>
      <c r="H378" s="37"/>
    </row>
    <row r="379">
      <c r="A379" s="36"/>
      <c r="H379" s="37"/>
    </row>
    <row r="380">
      <c r="A380" s="36"/>
      <c r="H380" s="37"/>
    </row>
    <row r="381">
      <c r="A381" s="36"/>
      <c r="H381" s="37"/>
    </row>
    <row r="382">
      <c r="A382" s="36"/>
      <c r="H382" s="37"/>
    </row>
    <row r="383">
      <c r="A383" s="36"/>
      <c r="H383" s="37"/>
    </row>
    <row r="384">
      <c r="A384" s="36"/>
      <c r="H384" s="37"/>
    </row>
    <row r="385">
      <c r="A385" s="36"/>
      <c r="H385" s="37"/>
    </row>
    <row r="386">
      <c r="A386" s="36"/>
      <c r="H386" s="37"/>
    </row>
    <row r="387">
      <c r="A387" s="36"/>
      <c r="H387" s="37"/>
    </row>
    <row r="388">
      <c r="A388" s="36"/>
      <c r="H388" s="37"/>
    </row>
    <row r="389">
      <c r="A389" s="36"/>
      <c r="H389" s="37"/>
    </row>
    <row r="390">
      <c r="A390" s="36"/>
      <c r="H390" s="37"/>
    </row>
    <row r="391">
      <c r="A391" s="36"/>
      <c r="H391" s="37"/>
    </row>
    <row r="392">
      <c r="A392" s="36"/>
      <c r="H392" s="37"/>
    </row>
    <row r="393">
      <c r="A393" s="36"/>
      <c r="H393" s="37"/>
    </row>
    <row r="394">
      <c r="A394" s="36"/>
      <c r="H394" s="37"/>
    </row>
    <row r="395">
      <c r="A395" s="36"/>
      <c r="H395" s="37"/>
    </row>
    <row r="396">
      <c r="A396" s="36"/>
      <c r="H396" s="37"/>
    </row>
    <row r="397">
      <c r="A397" s="36"/>
      <c r="H397" s="37"/>
    </row>
    <row r="398">
      <c r="A398" s="36"/>
      <c r="H398" s="37"/>
    </row>
    <row r="399">
      <c r="A399" s="36"/>
      <c r="H399" s="37"/>
    </row>
    <row r="400">
      <c r="A400" s="36"/>
      <c r="H400" s="37"/>
    </row>
    <row r="401">
      <c r="A401" s="36"/>
      <c r="H401" s="37"/>
    </row>
    <row r="402">
      <c r="A402" s="36"/>
      <c r="H402" s="37"/>
    </row>
    <row r="403">
      <c r="A403" s="36"/>
      <c r="H403" s="37"/>
    </row>
    <row r="404">
      <c r="A404" s="36"/>
      <c r="H404" s="37"/>
    </row>
    <row r="405">
      <c r="A405" s="36"/>
      <c r="H405" s="37"/>
    </row>
    <row r="406">
      <c r="A406" s="36"/>
      <c r="H406" s="37"/>
    </row>
    <row r="407">
      <c r="A407" s="36"/>
      <c r="H407" s="37"/>
    </row>
    <row r="408">
      <c r="A408" s="36"/>
      <c r="H408" s="37"/>
    </row>
    <row r="409">
      <c r="A409" s="36"/>
      <c r="H409" s="37"/>
    </row>
    <row r="410">
      <c r="A410" s="36"/>
      <c r="H410" s="37"/>
    </row>
    <row r="411">
      <c r="A411" s="36"/>
      <c r="H411" s="37"/>
    </row>
    <row r="412">
      <c r="A412" s="36"/>
      <c r="H412" s="37"/>
    </row>
    <row r="413">
      <c r="A413" s="36"/>
      <c r="H413" s="37"/>
    </row>
    <row r="414">
      <c r="A414" s="36"/>
      <c r="H414" s="37"/>
    </row>
    <row r="415">
      <c r="A415" s="36"/>
      <c r="H415" s="37"/>
    </row>
    <row r="416">
      <c r="A416" s="36"/>
      <c r="H416" s="37"/>
    </row>
    <row r="417">
      <c r="A417" s="36"/>
      <c r="H417" s="37"/>
    </row>
    <row r="418">
      <c r="A418" s="36"/>
      <c r="H418" s="37"/>
    </row>
    <row r="419">
      <c r="A419" s="36"/>
      <c r="H419" s="37"/>
    </row>
    <row r="420">
      <c r="A420" s="36"/>
      <c r="H420" s="37"/>
    </row>
    <row r="421">
      <c r="A421" s="36"/>
      <c r="H421" s="37"/>
    </row>
    <row r="422">
      <c r="A422" s="36"/>
      <c r="H422" s="37"/>
    </row>
    <row r="423">
      <c r="A423" s="36"/>
      <c r="H423" s="37"/>
    </row>
    <row r="424">
      <c r="A424" s="36"/>
      <c r="H424" s="37"/>
    </row>
    <row r="425">
      <c r="A425" s="36"/>
      <c r="H425" s="37"/>
    </row>
    <row r="426">
      <c r="A426" s="36"/>
      <c r="H426" s="37"/>
    </row>
    <row r="427">
      <c r="A427" s="36"/>
      <c r="H427" s="37"/>
    </row>
    <row r="428">
      <c r="A428" s="36"/>
      <c r="H428" s="37"/>
    </row>
    <row r="429">
      <c r="A429" s="36"/>
      <c r="H429" s="37"/>
    </row>
    <row r="430">
      <c r="A430" s="36"/>
      <c r="H430" s="37"/>
    </row>
    <row r="431">
      <c r="A431" s="36"/>
      <c r="H431" s="37"/>
    </row>
    <row r="432">
      <c r="A432" s="36"/>
      <c r="H432" s="37"/>
    </row>
    <row r="433">
      <c r="A433" s="36"/>
      <c r="H433" s="37"/>
    </row>
    <row r="434">
      <c r="A434" s="36"/>
      <c r="H434" s="37"/>
    </row>
    <row r="435">
      <c r="A435" s="36"/>
      <c r="H435" s="37"/>
    </row>
    <row r="436">
      <c r="A436" s="36"/>
      <c r="H436" s="37"/>
    </row>
    <row r="437">
      <c r="A437" s="36"/>
      <c r="H437" s="37"/>
    </row>
    <row r="438">
      <c r="A438" s="36"/>
      <c r="H438" s="37"/>
    </row>
    <row r="439">
      <c r="A439" s="36"/>
      <c r="H439" s="37"/>
    </row>
    <row r="440">
      <c r="A440" s="36"/>
      <c r="H440" s="37"/>
    </row>
    <row r="441">
      <c r="A441" s="36"/>
      <c r="H441" s="37"/>
    </row>
    <row r="442">
      <c r="A442" s="36"/>
      <c r="H442" s="37"/>
    </row>
    <row r="443">
      <c r="A443" s="36"/>
      <c r="H443" s="37"/>
    </row>
    <row r="444">
      <c r="A444" s="36"/>
      <c r="H444" s="37"/>
    </row>
    <row r="445">
      <c r="A445" s="36"/>
      <c r="H445" s="37"/>
    </row>
    <row r="446">
      <c r="A446" s="36"/>
      <c r="H446" s="37"/>
    </row>
    <row r="447">
      <c r="A447" s="36"/>
      <c r="H447" s="37"/>
    </row>
    <row r="448">
      <c r="A448" s="36"/>
      <c r="H448" s="37"/>
    </row>
    <row r="449">
      <c r="A449" s="36"/>
      <c r="H449" s="37"/>
    </row>
    <row r="450">
      <c r="A450" s="36"/>
      <c r="H450" s="37"/>
    </row>
    <row r="451">
      <c r="A451" s="36"/>
      <c r="H451" s="37"/>
    </row>
    <row r="452">
      <c r="A452" s="36"/>
      <c r="H452" s="37"/>
    </row>
    <row r="453">
      <c r="A453" s="36"/>
      <c r="H453" s="37"/>
    </row>
    <row r="454">
      <c r="A454" s="36"/>
      <c r="H454" s="37"/>
    </row>
    <row r="455">
      <c r="A455" s="36"/>
      <c r="H455" s="37"/>
    </row>
    <row r="456">
      <c r="A456" s="36"/>
      <c r="H456" s="37"/>
    </row>
    <row r="457">
      <c r="A457" s="36"/>
      <c r="H457" s="37"/>
    </row>
    <row r="458">
      <c r="A458" s="36"/>
      <c r="H458" s="37"/>
    </row>
    <row r="459">
      <c r="A459" s="36"/>
      <c r="H459" s="37"/>
    </row>
    <row r="460">
      <c r="A460" s="36"/>
      <c r="H460" s="37"/>
    </row>
    <row r="461">
      <c r="A461" s="36"/>
      <c r="H461" s="37"/>
    </row>
    <row r="462">
      <c r="A462" s="36"/>
      <c r="H462" s="37"/>
    </row>
    <row r="463">
      <c r="A463" s="36"/>
      <c r="H463" s="37"/>
    </row>
    <row r="464">
      <c r="A464" s="36"/>
      <c r="H464" s="37"/>
    </row>
    <row r="465">
      <c r="A465" s="36"/>
      <c r="H465" s="37"/>
    </row>
    <row r="466">
      <c r="A466" s="36"/>
      <c r="H466" s="37"/>
    </row>
    <row r="467">
      <c r="A467" s="36"/>
      <c r="H467" s="37"/>
    </row>
    <row r="468">
      <c r="A468" s="36"/>
      <c r="H468" s="37"/>
    </row>
    <row r="469">
      <c r="A469" s="36"/>
      <c r="H469" s="37"/>
    </row>
    <row r="470">
      <c r="A470" s="36"/>
      <c r="H470" s="37"/>
    </row>
    <row r="471">
      <c r="A471" s="36"/>
      <c r="H471" s="37"/>
    </row>
    <row r="472">
      <c r="A472" s="36"/>
      <c r="H472" s="37"/>
    </row>
    <row r="473">
      <c r="A473" s="36"/>
      <c r="H473" s="37"/>
    </row>
    <row r="474">
      <c r="A474" s="36"/>
      <c r="H474" s="37"/>
    </row>
    <row r="475">
      <c r="A475" s="36"/>
      <c r="H475" s="37"/>
    </row>
    <row r="476">
      <c r="A476" s="36"/>
      <c r="H476" s="37"/>
    </row>
    <row r="477">
      <c r="A477" s="36"/>
      <c r="H477" s="37"/>
    </row>
    <row r="478">
      <c r="A478" s="36"/>
      <c r="H478" s="37"/>
    </row>
    <row r="479">
      <c r="A479" s="36"/>
      <c r="H479" s="37"/>
    </row>
    <row r="480">
      <c r="A480" s="36"/>
      <c r="H480" s="37"/>
    </row>
    <row r="481">
      <c r="A481" s="36"/>
      <c r="H481" s="37"/>
    </row>
    <row r="482">
      <c r="A482" s="36"/>
      <c r="H482" s="37"/>
    </row>
    <row r="483">
      <c r="A483" s="36"/>
      <c r="H483" s="37"/>
    </row>
    <row r="484">
      <c r="A484" s="36"/>
      <c r="H484" s="37"/>
    </row>
    <row r="485">
      <c r="A485" s="36"/>
      <c r="H485" s="37"/>
    </row>
    <row r="486">
      <c r="A486" s="36"/>
      <c r="H486" s="37"/>
    </row>
    <row r="487">
      <c r="A487" s="36"/>
      <c r="H487" s="37"/>
    </row>
    <row r="488">
      <c r="A488" s="36"/>
      <c r="H488" s="37"/>
    </row>
    <row r="489">
      <c r="A489" s="36"/>
      <c r="H489" s="37"/>
    </row>
    <row r="490">
      <c r="A490" s="36"/>
      <c r="H490" s="37"/>
    </row>
    <row r="491">
      <c r="A491" s="36"/>
      <c r="H491" s="37"/>
    </row>
    <row r="492">
      <c r="A492" s="36"/>
      <c r="H492" s="37"/>
    </row>
    <row r="493">
      <c r="A493" s="36"/>
      <c r="H493" s="37"/>
    </row>
    <row r="494">
      <c r="A494" s="36"/>
      <c r="H494" s="37"/>
    </row>
    <row r="495">
      <c r="A495" s="36"/>
      <c r="H495" s="37"/>
    </row>
    <row r="496">
      <c r="A496" s="36"/>
      <c r="H496" s="37"/>
    </row>
    <row r="497">
      <c r="A497" s="36"/>
      <c r="H497" s="37"/>
    </row>
    <row r="498">
      <c r="A498" s="36"/>
      <c r="H498" s="37"/>
    </row>
    <row r="499">
      <c r="A499" s="36"/>
      <c r="H499" s="37"/>
    </row>
    <row r="500">
      <c r="A500" s="36"/>
      <c r="H500" s="37"/>
    </row>
    <row r="501">
      <c r="A501" s="36"/>
      <c r="H501" s="37"/>
    </row>
    <row r="502">
      <c r="A502" s="36"/>
      <c r="H502" s="37"/>
    </row>
    <row r="503">
      <c r="A503" s="36"/>
      <c r="H503" s="37"/>
    </row>
    <row r="504">
      <c r="A504" s="36"/>
      <c r="H504" s="37"/>
    </row>
    <row r="505">
      <c r="A505" s="36"/>
      <c r="H505" s="37"/>
    </row>
    <row r="506">
      <c r="A506" s="36"/>
      <c r="H506" s="37"/>
    </row>
    <row r="507">
      <c r="A507" s="36"/>
      <c r="H507" s="37"/>
    </row>
    <row r="508">
      <c r="A508" s="36"/>
      <c r="H508" s="37"/>
    </row>
    <row r="509">
      <c r="A509" s="36"/>
      <c r="H509" s="37"/>
    </row>
    <row r="510">
      <c r="A510" s="36"/>
      <c r="H510" s="37"/>
    </row>
    <row r="511">
      <c r="A511" s="36"/>
      <c r="H511" s="37"/>
    </row>
    <row r="512">
      <c r="A512" s="36"/>
      <c r="H512" s="37"/>
    </row>
    <row r="513">
      <c r="A513" s="36"/>
      <c r="H513" s="37"/>
    </row>
    <row r="514">
      <c r="A514" s="36"/>
      <c r="H514" s="37"/>
    </row>
    <row r="515">
      <c r="A515" s="36"/>
      <c r="H515" s="37"/>
    </row>
    <row r="516">
      <c r="A516" s="36"/>
      <c r="H516" s="37"/>
    </row>
    <row r="517">
      <c r="A517" s="36"/>
      <c r="H517" s="37"/>
    </row>
    <row r="518">
      <c r="A518" s="36"/>
      <c r="H518" s="37"/>
    </row>
    <row r="519">
      <c r="A519" s="36"/>
      <c r="H519" s="37"/>
    </row>
    <row r="520">
      <c r="A520" s="36"/>
      <c r="H520" s="37"/>
    </row>
    <row r="521">
      <c r="A521" s="36"/>
      <c r="H521" s="37"/>
    </row>
    <row r="522">
      <c r="A522" s="36"/>
      <c r="H522" s="37"/>
    </row>
    <row r="523">
      <c r="A523" s="36"/>
      <c r="H523" s="37"/>
    </row>
    <row r="524">
      <c r="A524" s="36"/>
      <c r="H524" s="37"/>
    </row>
    <row r="525">
      <c r="A525" s="36"/>
      <c r="H525" s="37"/>
    </row>
    <row r="526">
      <c r="A526" s="36"/>
      <c r="H526" s="37"/>
    </row>
    <row r="527">
      <c r="A527" s="36"/>
      <c r="H527" s="37"/>
    </row>
    <row r="528">
      <c r="A528" s="36"/>
      <c r="H528" s="37"/>
    </row>
    <row r="529">
      <c r="A529" s="36"/>
      <c r="H529" s="37"/>
    </row>
    <row r="530">
      <c r="A530" s="36"/>
      <c r="H530" s="37"/>
    </row>
    <row r="531">
      <c r="A531" s="36"/>
      <c r="H531" s="37"/>
    </row>
    <row r="532">
      <c r="A532" s="36"/>
      <c r="H532" s="37"/>
    </row>
    <row r="533">
      <c r="A533" s="36"/>
      <c r="H533" s="37"/>
    </row>
    <row r="534">
      <c r="A534" s="36"/>
      <c r="H534" s="37"/>
    </row>
    <row r="535">
      <c r="A535" s="36"/>
      <c r="H535" s="37"/>
    </row>
    <row r="536">
      <c r="A536" s="36"/>
      <c r="H536" s="37"/>
    </row>
    <row r="537">
      <c r="A537" s="36"/>
      <c r="H537" s="37"/>
    </row>
    <row r="538">
      <c r="A538" s="36"/>
      <c r="H538" s="37"/>
    </row>
    <row r="539">
      <c r="A539" s="36"/>
      <c r="H539" s="37"/>
    </row>
    <row r="540">
      <c r="A540" s="36"/>
      <c r="H540" s="37"/>
    </row>
    <row r="541">
      <c r="A541" s="36"/>
      <c r="H541" s="37"/>
    </row>
    <row r="542">
      <c r="A542" s="36"/>
      <c r="H542" s="37"/>
    </row>
    <row r="543">
      <c r="A543" s="36"/>
      <c r="H543" s="37"/>
    </row>
    <row r="544">
      <c r="A544" s="36"/>
      <c r="H544" s="37"/>
    </row>
    <row r="545">
      <c r="A545" s="36"/>
      <c r="H545" s="37"/>
    </row>
    <row r="546">
      <c r="A546" s="36"/>
      <c r="H546" s="37"/>
    </row>
    <row r="547">
      <c r="A547" s="36"/>
      <c r="H547" s="37"/>
    </row>
    <row r="548">
      <c r="A548" s="36"/>
      <c r="H548" s="37"/>
    </row>
    <row r="549">
      <c r="A549" s="36"/>
      <c r="H549" s="37"/>
    </row>
    <row r="550">
      <c r="A550" s="36"/>
      <c r="H550" s="37"/>
    </row>
    <row r="551">
      <c r="A551" s="36"/>
      <c r="H551" s="37"/>
    </row>
    <row r="552">
      <c r="A552" s="36"/>
      <c r="H552" s="37"/>
    </row>
    <row r="553">
      <c r="A553" s="36"/>
      <c r="H553" s="37"/>
    </row>
    <row r="554">
      <c r="A554" s="36"/>
      <c r="H554" s="37"/>
    </row>
    <row r="555">
      <c r="A555" s="36"/>
      <c r="H555" s="37"/>
    </row>
    <row r="556">
      <c r="A556" s="36"/>
      <c r="H556" s="37"/>
    </row>
    <row r="557">
      <c r="A557" s="36"/>
      <c r="H557" s="37"/>
    </row>
    <row r="558">
      <c r="A558" s="36"/>
      <c r="H558" s="37"/>
    </row>
    <row r="559">
      <c r="A559" s="36"/>
      <c r="H559" s="37"/>
    </row>
    <row r="560">
      <c r="A560" s="36"/>
      <c r="H560" s="37"/>
    </row>
    <row r="561">
      <c r="A561" s="36"/>
      <c r="H561" s="37"/>
    </row>
    <row r="562">
      <c r="A562" s="36"/>
      <c r="H562" s="37"/>
    </row>
    <row r="563">
      <c r="A563" s="36"/>
      <c r="H563" s="37"/>
    </row>
    <row r="564">
      <c r="A564" s="36"/>
      <c r="H564" s="37"/>
    </row>
    <row r="565">
      <c r="A565" s="36"/>
      <c r="H565" s="37"/>
    </row>
    <row r="566">
      <c r="A566" s="36"/>
      <c r="H566" s="37"/>
    </row>
    <row r="567">
      <c r="A567" s="36"/>
      <c r="H567" s="37"/>
    </row>
    <row r="568">
      <c r="A568" s="36"/>
      <c r="H568" s="37"/>
    </row>
    <row r="569">
      <c r="A569" s="36"/>
      <c r="H569" s="37"/>
    </row>
    <row r="570">
      <c r="A570" s="36"/>
      <c r="H570" s="37"/>
    </row>
    <row r="571">
      <c r="A571" s="36"/>
      <c r="H571" s="37"/>
    </row>
    <row r="572">
      <c r="A572" s="36"/>
      <c r="H572" s="37"/>
    </row>
    <row r="573">
      <c r="A573" s="36"/>
      <c r="H573" s="37"/>
    </row>
    <row r="574">
      <c r="A574" s="36"/>
      <c r="H574" s="37"/>
    </row>
    <row r="575">
      <c r="A575" s="36"/>
      <c r="H575" s="37"/>
    </row>
    <row r="576">
      <c r="A576" s="36"/>
      <c r="H576" s="37"/>
    </row>
    <row r="577">
      <c r="A577" s="36"/>
      <c r="H577" s="37"/>
    </row>
    <row r="578">
      <c r="A578" s="36"/>
      <c r="H578" s="37"/>
    </row>
    <row r="579">
      <c r="A579" s="36"/>
      <c r="H579" s="37"/>
    </row>
    <row r="580">
      <c r="A580" s="36"/>
      <c r="H580" s="37"/>
    </row>
    <row r="581">
      <c r="A581" s="36"/>
      <c r="H581" s="37"/>
    </row>
    <row r="582">
      <c r="A582" s="36"/>
      <c r="H582" s="37"/>
    </row>
    <row r="583">
      <c r="A583" s="36"/>
      <c r="H583" s="37"/>
    </row>
    <row r="584">
      <c r="A584" s="36"/>
      <c r="H584" s="37"/>
    </row>
    <row r="585">
      <c r="A585" s="36"/>
      <c r="H585" s="37"/>
    </row>
    <row r="586">
      <c r="A586" s="36"/>
      <c r="H586" s="37"/>
    </row>
    <row r="587">
      <c r="A587" s="36"/>
      <c r="H587" s="37"/>
    </row>
    <row r="588">
      <c r="A588" s="36"/>
      <c r="H588" s="37"/>
    </row>
    <row r="589">
      <c r="A589" s="36"/>
      <c r="H589" s="37"/>
    </row>
    <row r="590">
      <c r="A590" s="36"/>
      <c r="H590" s="37"/>
    </row>
    <row r="591">
      <c r="A591" s="36"/>
      <c r="H591" s="37"/>
    </row>
    <row r="592">
      <c r="A592" s="36"/>
      <c r="H592" s="37"/>
    </row>
    <row r="593">
      <c r="A593" s="36"/>
      <c r="H593" s="37"/>
    </row>
    <row r="594">
      <c r="A594" s="36"/>
      <c r="H594" s="37"/>
    </row>
    <row r="595">
      <c r="A595" s="36"/>
      <c r="H595" s="37"/>
    </row>
    <row r="596">
      <c r="A596" s="36"/>
      <c r="H596" s="37"/>
    </row>
    <row r="597">
      <c r="A597" s="36"/>
      <c r="H597" s="37"/>
    </row>
    <row r="598">
      <c r="A598" s="36"/>
      <c r="H598" s="37"/>
    </row>
    <row r="599">
      <c r="A599" s="36"/>
      <c r="H599" s="37"/>
    </row>
    <row r="600">
      <c r="A600" s="36"/>
      <c r="H600" s="37"/>
    </row>
    <row r="601">
      <c r="A601" s="36"/>
      <c r="H601" s="37"/>
    </row>
    <row r="602">
      <c r="A602" s="36"/>
      <c r="H602" s="37"/>
    </row>
    <row r="603">
      <c r="A603" s="36"/>
      <c r="H603" s="37"/>
    </row>
    <row r="604">
      <c r="A604" s="36"/>
      <c r="H604" s="37"/>
    </row>
    <row r="605">
      <c r="A605" s="36"/>
      <c r="H605" s="37"/>
    </row>
    <row r="606">
      <c r="A606" s="36"/>
      <c r="H606" s="37"/>
    </row>
    <row r="607">
      <c r="A607" s="36"/>
      <c r="H607" s="37"/>
    </row>
    <row r="608">
      <c r="A608" s="36"/>
      <c r="H608" s="37"/>
    </row>
    <row r="609">
      <c r="A609" s="36"/>
      <c r="H609" s="37"/>
    </row>
    <row r="610">
      <c r="A610" s="36"/>
      <c r="H610" s="37"/>
    </row>
    <row r="611">
      <c r="A611" s="36"/>
      <c r="H611" s="37"/>
    </row>
    <row r="612">
      <c r="A612" s="36"/>
      <c r="H612" s="37"/>
    </row>
    <row r="613">
      <c r="A613" s="36"/>
      <c r="H613" s="37"/>
    </row>
    <row r="614">
      <c r="A614" s="36"/>
      <c r="H614" s="37"/>
    </row>
    <row r="615">
      <c r="A615" s="36"/>
      <c r="H615" s="37"/>
    </row>
    <row r="616">
      <c r="A616" s="36"/>
      <c r="H616" s="37"/>
    </row>
    <row r="617">
      <c r="A617" s="36"/>
      <c r="H617" s="37"/>
    </row>
    <row r="618">
      <c r="A618" s="36"/>
      <c r="H618" s="37"/>
    </row>
    <row r="619">
      <c r="A619" s="36"/>
      <c r="H619" s="37"/>
    </row>
    <row r="620">
      <c r="A620" s="36"/>
      <c r="H620" s="37"/>
    </row>
    <row r="621">
      <c r="A621" s="36"/>
      <c r="H621" s="37"/>
    </row>
    <row r="622">
      <c r="A622" s="36"/>
      <c r="H622" s="37"/>
    </row>
    <row r="623">
      <c r="A623" s="36"/>
      <c r="H623" s="37"/>
    </row>
    <row r="624">
      <c r="A624" s="36"/>
      <c r="H624" s="37"/>
    </row>
    <row r="625">
      <c r="A625" s="36"/>
      <c r="H625" s="37"/>
    </row>
    <row r="626">
      <c r="A626" s="36"/>
      <c r="H626" s="37"/>
    </row>
    <row r="627">
      <c r="A627" s="36"/>
      <c r="H627" s="37"/>
    </row>
    <row r="628">
      <c r="A628" s="36"/>
      <c r="H628" s="37"/>
    </row>
    <row r="629">
      <c r="A629" s="36"/>
      <c r="H629" s="37"/>
    </row>
    <row r="630">
      <c r="A630" s="36"/>
      <c r="H630" s="37"/>
    </row>
    <row r="631">
      <c r="A631" s="36"/>
      <c r="H631" s="37"/>
    </row>
    <row r="632">
      <c r="A632" s="36"/>
      <c r="H632" s="37"/>
    </row>
    <row r="633">
      <c r="A633" s="36"/>
      <c r="H633" s="37"/>
    </row>
    <row r="634">
      <c r="A634" s="36"/>
      <c r="H634" s="37"/>
    </row>
    <row r="635">
      <c r="A635" s="36"/>
      <c r="H635" s="37"/>
    </row>
    <row r="636">
      <c r="A636" s="36"/>
      <c r="H636" s="37"/>
    </row>
    <row r="637">
      <c r="A637" s="36"/>
      <c r="H637" s="37"/>
    </row>
    <row r="638">
      <c r="A638" s="36"/>
      <c r="H638" s="37"/>
    </row>
    <row r="639">
      <c r="A639" s="36"/>
      <c r="H639" s="37"/>
    </row>
    <row r="640">
      <c r="A640" s="36"/>
      <c r="H640" s="37"/>
    </row>
    <row r="641">
      <c r="A641" s="36"/>
      <c r="H641" s="37"/>
    </row>
    <row r="642">
      <c r="A642" s="36"/>
      <c r="H642" s="37"/>
    </row>
    <row r="643">
      <c r="A643" s="36"/>
      <c r="H643" s="37"/>
    </row>
    <row r="644">
      <c r="A644" s="36"/>
      <c r="H644" s="37"/>
    </row>
    <row r="645">
      <c r="A645" s="36"/>
      <c r="H645" s="37"/>
    </row>
    <row r="646">
      <c r="A646" s="36"/>
      <c r="H646" s="37"/>
    </row>
    <row r="647">
      <c r="A647" s="36"/>
      <c r="H647" s="37"/>
    </row>
    <row r="648">
      <c r="A648" s="36"/>
      <c r="H648" s="37"/>
    </row>
    <row r="649">
      <c r="A649" s="36"/>
      <c r="H649" s="37"/>
    </row>
    <row r="650">
      <c r="A650" s="36"/>
      <c r="H650" s="37"/>
    </row>
    <row r="651">
      <c r="A651" s="36"/>
      <c r="H651" s="37"/>
    </row>
    <row r="652">
      <c r="A652" s="36"/>
      <c r="H652" s="37"/>
    </row>
    <row r="653">
      <c r="A653" s="36"/>
      <c r="H653" s="37"/>
    </row>
    <row r="654">
      <c r="A654" s="36"/>
      <c r="H654" s="37"/>
    </row>
    <row r="655">
      <c r="A655" s="36"/>
      <c r="H655" s="37"/>
    </row>
    <row r="656">
      <c r="A656" s="36"/>
      <c r="H656" s="37"/>
    </row>
    <row r="657">
      <c r="A657" s="36"/>
      <c r="H657" s="37"/>
    </row>
    <row r="658">
      <c r="A658" s="36"/>
      <c r="H658" s="37"/>
    </row>
    <row r="659">
      <c r="A659" s="36"/>
      <c r="H659" s="37"/>
    </row>
    <row r="660">
      <c r="A660" s="36"/>
      <c r="H660" s="37"/>
    </row>
    <row r="661">
      <c r="A661" s="36"/>
      <c r="H661" s="37"/>
    </row>
    <row r="662">
      <c r="A662" s="36"/>
      <c r="H662" s="37"/>
    </row>
    <row r="663">
      <c r="A663" s="36"/>
      <c r="H663" s="37"/>
    </row>
    <row r="664">
      <c r="A664" s="36"/>
      <c r="H664" s="37"/>
    </row>
    <row r="665">
      <c r="A665" s="36"/>
      <c r="H665" s="37"/>
    </row>
    <row r="666">
      <c r="A666" s="36"/>
      <c r="H666" s="37"/>
    </row>
    <row r="667">
      <c r="A667" s="36"/>
      <c r="H667" s="37"/>
    </row>
    <row r="668">
      <c r="A668" s="36"/>
      <c r="H668" s="37"/>
    </row>
    <row r="669">
      <c r="A669" s="36"/>
      <c r="H669" s="37"/>
    </row>
    <row r="670">
      <c r="A670" s="36"/>
      <c r="H670" s="37"/>
    </row>
    <row r="671">
      <c r="A671" s="36"/>
      <c r="H671" s="37"/>
    </row>
    <row r="672">
      <c r="A672" s="36"/>
      <c r="H672" s="37"/>
    </row>
    <row r="673">
      <c r="A673" s="36"/>
      <c r="H673" s="37"/>
    </row>
    <row r="674">
      <c r="A674" s="36"/>
      <c r="H674" s="37"/>
    </row>
    <row r="675">
      <c r="A675" s="36"/>
      <c r="H675" s="37"/>
    </row>
    <row r="676">
      <c r="A676" s="36"/>
      <c r="H676" s="37"/>
    </row>
    <row r="677">
      <c r="A677" s="36"/>
      <c r="H677" s="37"/>
    </row>
    <row r="678">
      <c r="A678" s="36"/>
      <c r="H678" s="37"/>
    </row>
    <row r="679">
      <c r="A679" s="36"/>
      <c r="H679" s="37"/>
    </row>
    <row r="680">
      <c r="A680" s="36"/>
      <c r="H680" s="37"/>
    </row>
    <row r="681">
      <c r="A681" s="36"/>
      <c r="H681" s="37"/>
    </row>
    <row r="682">
      <c r="A682" s="36"/>
      <c r="H682" s="37"/>
    </row>
    <row r="683">
      <c r="A683" s="36"/>
      <c r="H683" s="37"/>
    </row>
    <row r="684">
      <c r="A684" s="36"/>
      <c r="H684" s="37"/>
    </row>
    <row r="685">
      <c r="A685" s="36"/>
      <c r="H685" s="37"/>
    </row>
    <row r="686">
      <c r="A686" s="36"/>
      <c r="H686" s="37"/>
    </row>
    <row r="687">
      <c r="A687" s="36"/>
      <c r="H687" s="37"/>
    </row>
    <row r="688">
      <c r="A688" s="36"/>
      <c r="H688" s="37"/>
    </row>
    <row r="689">
      <c r="A689" s="36"/>
      <c r="H689" s="37"/>
    </row>
    <row r="690">
      <c r="A690" s="36"/>
      <c r="H690" s="37"/>
    </row>
    <row r="691">
      <c r="A691" s="36"/>
      <c r="H691" s="37"/>
    </row>
    <row r="692">
      <c r="A692" s="36"/>
      <c r="H692" s="37"/>
    </row>
    <row r="693">
      <c r="A693" s="36"/>
      <c r="H693" s="37"/>
    </row>
    <row r="694">
      <c r="A694" s="36"/>
      <c r="H694" s="37"/>
    </row>
    <row r="695">
      <c r="A695" s="36"/>
      <c r="H695" s="37"/>
    </row>
    <row r="696">
      <c r="A696" s="36"/>
      <c r="H696" s="37"/>
    </row>
    <row r="697">
      <c r="A697" s="36"/>
      <c r="H697" s="37"/>
    </row>
    <row r="698">
      <c r="A698" s="36"/>
      <c r="H698" s="37"/>
    </row>
    <row r="699">
      <c r="A699" s="36"/>
      <c r="H699" s="37"/>
    </row>
    <row r="700">
      <c r="A700" s="36"/>
      <c r="H700" s="37"/>
    </row>
    <row r="701">
      <c r="A701" s="36"/>
      <c r="H701" s="37"/>
    </row>
    <row r="702">
      <c r="A702" s="36"/>
      <c r="H702" s="37"/>
    </row>
    <row r="703">
      <c r="A703" s="36"/>
      <c r="H703" s="37"/>
    </row>
    <row r="704">
      <c r="A704" s="36"/>
      <c r="H704" s="37"/>
    </row>
    <row r="705">
      <c r="A705" s="36"/>
      <c r="H705" s="37"/>
    </row>
    <row r="706">
      <c r="A706" s="36"/>
      <c r="H706" s="37"/>
    </row>
    <row r="707">
      <c r="A707" s="36"/>
      <c r="H707" s="37"/>
    </row>
    <row r="708">
      <c r="A708" s="36"/>
      <c r="H708" s="37"/>
    </row>
    <row r="709">
      <c r="A709" s="36"/>
      <c r="H709" s="37"/>
    </row>
    <row r="710">
      <c r="A710" s="36"/>
      <c r="H710" s="37"/>
    </row>
    <row r="711">
      <c r="A711" s="36"/>
      <c r="H711" s="37"/>
    </row>
    <row r="712">
      <c r="A712" s="36"/>
      <c r="H712" s="37"/>
    </row>
    <row r="713">
      <c r="A713" s="36"/>
      <c r="H713" s="37"/>
    </row>
    <row r="714">
      <c r="A714" s="36"/>
      <c r="H714" s="37"/>
    </row>
    <row r="715">
      <c r="A715" s="36"/>
      <c r="H715" s="37"/>
    </row>
    <row r="716">
      <c r="A716" s="36"/>
      <c r="H716" s="37"/>
    </row>
    <row r="717">
      <c r="A717" s="36"/>
      <c r="H717" s="37"/>
    </row>
    <row r="718">
      <c r="A718" s="36"/>
      <c r="H718" s="37"/>
    </row>
    <row r="719">
      <c r="A719" s="36"/>
      <c r="H719" s="37"/>
    </row>
    <row r="720">
      <c r="A720" s="36"/>
      <c r="H720" s="37"/>
    </row>
    <row r="721">
      <c r="A721" s="36"/>
      <c r="H721" s="37"/>
    </row>
    <row r="722">
      <c r="A722" s="36"/>
      <c r="H722" s="37"/>
    </row>
    <row r="723">
      <c r="A723" s="36"/>
      <c r="H723" s="37"/>
    </row>
    <row r="724">
      <c r="A724" s="36"/>
      <c r="H724" s="37"/>
    </row>
    <row r="725">
      <c r="A725" s="36"/>
      <c r="H725" s="37"/>
    </row>
    <row r="726">
      <c r="A726" s="36"/>
      <c r="H726" s="37"/>
    </row>
    <row r="727">
      <c r="A727" s="36"/>
      <c r="H727" s="37"/>
    </row>
    <row r="728">
      <c r="A728" s="36"/>
      <c r="H728" s="37"/>
    </row>
    <row r="729">
      <c r="A729" s="36"/>
      <c r="H729" s="37"/>
    </row>
    <row r="730">
      <c r="A730" s="36"/>
      <c r="H730" s="37"/>
    </row>
    <row r="731">
      <c r="A731" s="36"/>
      <c r="H731" s="37"/>
    </row>
    <row r="732">
      <c r="A732" s="36"/>
      <c r="H732" s="37"/>
    </row>
    <row r="733">
      <c r="A733" s="36"/>
      <c r="H733" s="37"/>
    </row>
    <row r="734">
      <c r="A734" s="36"/>
      <c r="H734" s="37"/>
    </row>
    <row r="735">
      <c r="A735" s="36"/>
      <c r="H735" s="37"/>
    </row>
    <row r="736">
      <c r="A736" s="36"/>
      <c r="H736" s="37"/>
    </row>
    <row r="737">
      <c r="A737" s="36"/>
      <c r="H737" s="37"/>
    </row>
    <row r="738">
      <c r="A738" s="36"/>
      <c r="H738" s="37"/>
    </row>
    <row r="739">
      <c r="A739" s="36"/>
      <c r="H739" s="37"/>
    </row>
    <row r="740">
      <c r="A740" s="36"/>
      <c r="H740" s="37"/>
    </row>
    <row r="741">
      <c r="A741" s="36"/>
      <c r="H741" s="37"/>
    </row>
    <row r="742">
      <c r="A742" s="36"/>
      <c r="H742" s="37"/>
    </row>
    <row r="743">
      <c r="A743" s="36"/>
      <c r="H743" s="37"/>
    </row>
    <row r="744">
      <c r="A744" s="36"/>
      <c r="H744" s="37"/>
    </row>
    <row r="745">
      <c r="A745" s="36"/>
      <c r="H745" s="37"/>
    </row>
    <row r="746">
      <c r="A746" s="36"/>
      <c r="H746" s="37"/>
    </row>
    <row r="747">
      <c r="A747" s="36"/>
      <c r="H747" s="37"/>
    </row>
    <row r="748">
      <c r="A748" s="36"/>
      <c r="H748" s="37"/>
    </row>
    <row r="749">
      <c r="A749" s="36"/>
      <c r="H749" s="37"/>
    </row>
    <row r="750">
      <c r="A750" s="36"/>
      <c r="H750" s="37"/>
    </row>
    <row r="751">
      <c r="A751" s="36"/>
      <c r="H751" s="37"/>
    </row>
    <row r="752">
      <c r="A752" s="36"/>
      <c r="H752" s="37"/>
    </row>
    <row r="753">
      <c r="A753" s="36"/>
      <c r="H753" s="37"/>
    </row>
    <row r="754">
      <c r="A754" s="36"/>
      <c r="H754" s="37"/>
    </row>
    <row r="755">
      <c r="A755" s="36"/>
      <c r="H755" s="37"/>
    </row>
    <row r="756">
      <c r="A756" s="36"/>
      <c r="H756" s="37"/>
    </row>
    <row r="757">
      <c r="A757" s="36"/>
      <c r="H757" s="37"/>
    </row>
    <row r="758">
      <c r="A758" s="36"/>
      <c r="H758" s="37"/>
    </row>
    <row r="759">
      <c r="A759" s="36"/>
      <c r="H759" s="37"/>
    </row>
    <row r="760">
      <c r="A760" s="36"/>
      <c r="H760" s="37"/>
    </row>
    <row r="761">
      <c r="A761" s="36"/>
      <c r="H761" s="37"/>
    </row>
    <row r="762">
      <c r="A762" s="36"/>
      <c r="H762" s="37"/>
    </row>
    <row r="763">
      <c r="A763" s="36"/>
      <c r="H763" s="37"/>
    </row>
    <row r="764">
      <c r="A764" s="36"/>
      <c r="H764" s="37"/>
    </row>
    <row r="765">
      <c r="A765" s="36"/>
      <c r="H765" s="37"/>
    </row>
    <row r="766">
      <c r="A766" s="36"/>
      <c r="H766" s="37"/>
    </row>
    <row r="767">
      <c r="A767" s="36"/>
      <c r="H767" s="37"/>
    </row>
    <row r="768">
      <c r="A768" s="36"/>
      <c r="H768" s="37"/>
    </row>
    <row r="769">
      <c r="A769" s="36"/>
      <c r="H769" s="37"/>
    </row>
    <row r="770">
      <c r="A770" s="36"/>
      <c r="H770" s="37"/>
    </row>
    <row r="771">
      <c r="A771" s="36"/>
      <c r="H771" s="37"/>
    </row>
    <row r="772">
      <c r="A772" s="36"/>
      <c r="H772" s="37"/>
    </row>
    <row r="773">
      <c r="A773" s="36"/>
      <c r="H773" s="37"/>
    </row>
    <row r="774">
      <c r="A774" s="36"/>
      <c r="H774" s="37"/>
    </row>
    <row r="775">
      <c r="A775" s="36"/>
      <c r="H775" s="37"/>
    </row>
    <row r="776">
      <c r="A776" s="36"/>
      <c r="H776" s="37"/>
    </row>
    <row r="777">
      <c r="A777" s="36"/>
      <c r="H777" s="37"/>
    </row>
    <row r="778">
      <c r="A778" s="36"/>
      <c r="H778" s="37"/>
    </row>
    <row r="779">
      <c r="A779" s="36"/>
      <c r="H779" s="37"/>
    </row>
    <row r="780">
      <c r="A780" s="36"/>
      <c r="H780" s="37"/>
    </row>
    <row r="781">
      <c r="A781" s="36"/>
      <c r="H781" s="37"/>
    </row>
    <row r="782">
      <c r="A782" s="36"/>
      <c r="H782" s="37"/>
    </row>
    <row r="783">
      <c r="A783" s="36"/>
      <c r="H783" s="37"/>
    </row>
    <row r="784">
      <c r="A784" s="36"/>
      <c r="H784" s="37"/>
    </row>
    <row r="785">
      <c r="A785" s="36"/>
      <c r="H785" s="37"/>
    </row>
    <row r="786">
      <c r="A786" s="36"/>
      <c r="H786" s="37"/>
    </row>
    <row r="787">
      <c r="A787" s="36"/>
      <c r="H787" s="37"/>
    </row>
    <row r="788">
      <c r="A788" s="36"/>
      <c r="H788" s="37"/>
    </row>
    <row r="789">
      <c r="A789" s="36"/>
      <c r="H789" s="37"/>
    </row>
    <row r="790">
      <c r="A790" s="36"/>
      <c r="H790" s="37"/>
    </row>
    <row r="791">
      <c r="A791" s="36"/>
      <c r="H791" s="37"/>
    </row>
    <row r="792">
      <c r="A792" s="36"/>
      <c r="H792" s="37"/>
    </row>
    <row r="793">
      <c r="A793" s="36"/>
      <c r="H793" s="37"/>
    </row>
    <row r="794">
      <c r="A794" s="36"/>
      <c r="H794" s="37"/>
    </row>
    <row r="795">
      <c r="A795" s="36"/>
      <c r="H795" s="37"/>
    </row>
    <row r="796">
      <c r="A796" s="36"/>
      <c r="H796" s="37"/>
    </row>
    <row r="797">
      <c r="A797" s="36"/>
      <c r="H797" s="37"/>
    </row>
    <row r="798">
      <c r="A798" s="36"/>
      <c r="H798" s="37"/>
    </row>
    <row r="799">
      <c r="A799" s="36"/>
      <c r="H799" s="37"/>
    </row>
    <row r="800">
      <c r="A800" s="36"/>
      <c r="H800" s="37"/>
    </row>
    <row r="801">
      <c r="A801" s="36"/>
      <c r="H801" s="37"/>
    </row>
    <row r="802">
      <c r="A802" s="36"/>
      <c r="H802" s="37"/>
    </row>
    <row r="803">
      <c r="A803" s="36"/>
      <c r="H803" s="37"/>
    </row>
    <row r="804">
      <c r="A804" s="36"/>
      <c r="H804" s="37"/>
    </row>
    <row r="805">
      <c r="A805" s="36"/>
      <c r="H805" s="37"/>
    </row>
    <row r="806">
      <c r="A806" s="36"/>
      <c r="H806" s="37"/>
    </row>
    <row r="807">
      <c r="A807" s="36"/>
      <c r="H807" s="37"/>
    </row>
    <row r="808">
      <c r="A808" s="36"/>
      <c r="H808" s="37"/>
    </row>
    <row r="809">
      <c r="A809" s="36"/>
      <c r="H809" s="37"/>
    </row>
    <row r="810">
      <c r="A810" s="36"/>
      <c r="H810" s="37"/>
    </row>
    <row r="811">
      <c r="A811" s="36"/>
      <c r="H811" s="37"/>
    </row>
    <row r="812">
      <c r="A812" s="36"/>
      <c r="H812" s="37"/>
    </row>
    <row r="813">
      <c r="A813" s="36"/>
      <c r="H813" s="37"/>
    </row>
    <row r="814">
      <c r="A814" s="36"/>
      <c r="H814" s="37"/>
    </row>
    <row r="815">
      <c r="A815" s="36"/>
      <c r="H815" s="37"/>
    </row>
    <row r="816">
      <c r="A816" s="36"/>
      <c r="H816" s="37"/>
    </row>
    <row r="817">
      <c r="A817" s="36"/>
      <c r="H817" s="37"/>
    </row>
    <row r="818">
      <c r="A818" s="36"/>
      <c r="H818" s="37"/>
    </row>
    <row r="819">
      <c r="A819" s="36"/>
      <c r="H819" s="37"/>
    </row>
    <row r="820">
      <c r="A820" s="36"/>
      <c r="H820" s="37"/>
    </row>
    <row r="821">
      <c r="A821" s="36"/>
      <c r="H821" s="37"/>
    </row>
    <row r="822">
      <c r="A822" s="36"/>
      <c r="H822" s="37"/>
    </row>
    <row r="823">
      <c r="A823" s="36"/>
      <c r="H823" s="37"/>
    </row>
    <row r="824">
      <c r="A824" s="36"/>
      <c r="H824" s="37"/>
    </row>
    <row r="825">
      <c r="A825" s="36"/>
      <c r="H825" s="37"/>
    </row>
    <row r="826">
      <c r="A826" s="36"/>
      <c r="H826" s="37"/>
    </row>
    <row r="827">
      <c r="A827" s="36"/>
      <c r="H827" s="37"/>
    </row>
    <row r="828">
      <c r="A828" s="36"/>
      <c r="H828" s="37"/>
    </row>
    <row r="829">
      <c r="A829" s="36"/>
      <c r="H829" s="37"/>
    </row>
    <row r="830">
      <c r="A830" s="36"/>
      <c r="H830" s="37"/>
    </row>
    <row r="831">
      <c r="A831" s="36"/>
      <c r="H831" s="37"/>
    </row>
    <row r="832">
      <c r="A832" s="36"/>
      <c r="H832" s="37"/>
    </row>
    <row r="833">
      <c r="A833" s="36"/>
      <c r="H833" s="37"/>
    </row>
    <row r="834">
      <c r="A834" s="36"/>
      <c r="H834" s="37"/>
    </row>
    <row r="835">
      <c r="A835" s="36"/>
      <c r="H835" s="37"/>
    </row>
    <row r="836">
      <c r="A836" s="36"/>
      <c r="H836" s="37"/>
    </row>
    <row r="837">
      <c r="A837" s="36"/>
      <c r="H837" s="37"/>
    </row>
    <row r="838">
      <c r="A838" s="36"/>
      <c r="H838" s="37"/>
    </row>
    <row r="839">
      <c r="A839" s="36"/>
      <c r="H839" s="37"/>
    </row>
    <row r="840">
      <c r="A840" s="36"/>
      <c r="H840" s="37"/>
    </row>
    <row r="841">
      <c r="A841" s="36"/>
      <c r="H841" s="37"/>
    </row>
    <row r="842">
      <c r="A842" s="36"/>
      <c r="H842" s="37"/>
    </row>
    <row r="843">
      <c r="A843" s="36"/>
      <c r="H843" s="37"/>
    </row>
    <row r="844">
      <c r="A844" s="36"/>
      <c r="H844" s="37"/>
    </row>
    <row r="845">
      <c r="A845" s="36"/>
      <c r="H845" s="37"/>
    </row>
    <row r="846">
      <c r="A846" s="36"/>
      <c r="H846" s="37"/>
    </row>
    <row r="847">
      <c r="A847" s="36"/>
      <c r="H847" s="37"/>
    </row>
    <row r="848">
      <c r="A848" s="36"/>
      <c r="H848" s="37"/>
    </row>
    <row r="849">
      <c r="A849" s="36"/>
      <c r="H849" s="37"/>
    </row>
    <row r="850">
      <c r="A850" s="36"/>
      <c r="H850" s="37"/>
    </row>
    <row r="851">
      <c r="A851" s="36"/>
      <c r="H851" s="37"/>
    </row>
    <row r="852">
      <c r="A852" s="36"/>
      <c r="H852" s="37"/>
    </row>
    <row r="853">
      <c r="A853" s="36"/>
      <c r="H853" s="37"/>
    </row>
    <row r="854">
      <c r="A854" s="36"/>
      <c r="H854" s="37"/>
    </row>
    <row r="855">
      <c r="A855" s="36"/>
      <c r="H855" s="37"/>
    </row>
    <row r="856">
      <c r="A856" s="36"/>
      <c r="H856" s="37"/>
    </row>
    <row r="857">
      <c r="A857" s="36"/>
      <c r="H857" s="37"/>
    </row>
    <row r="858">
      <c r="A858" s="36"/>
      <c r="H858" s="37"/>
    </row>
    <row r="859">
      <c r="A859" s="36"/>
      <c r="H859" s="37"/>
    </row>
    <row r="860">
      <c r="A860" s="36"/>
      <c r="H860" s="37"/>
    </row>
    <row r="861">
      <c r="A861" s="36"/>
      <c r="H861" s="37"/>
    </row>
    <row r="862">
      <c r="A862" s="36"/>
      <c r="H862" s="37"/>
    </row>
    <row r="863">
      <c r="A863" s="36"/>
      <c r="H863" s="37"/>
    </row>
    <row r="864">
      <c r="A864" s="36"/>
      <c r="H864" s="37"/>
    </row>
    <row r="865">
      <c r="A865" s="36"/>
      <c r="H865" s="37"/>
    </row>
    <row r="866">
      <c r="A866" s="36"/>
      <c r="H866" s="37"/>
    </row>
    <row r="867">
      <c r="A867" s="36"/>
      <c r="H867" s="37"/>
    </row>
    <row r="868">
      <c r="A868" s="36"/>
      <c r="H868" s="37"/>
    </row>
    <row r="869">
      <c r="A869" s="36"/>
      <c r="H869" s="37"/>
    </row>
    <row r="870">
      <c r="A870" s="36"/>
      <c r="H870" s="37"/>
    </row>
    <row r="871">
      <c r="A871" s="36"/>
      <c r="H871" s="37"/>
    </row>
    <row r="872">
      <c r="A872" s="36"/>
      <c r="H872" s="37"/>
    </row>
    <row r="873">
      <c r="A873" s="36"/>
      <c r="H873" s="37"/>
    </row>
    <row r="874">
      <c r="A874" s="36"/>
      <c r="H874" s="37"/>
    </row>
    <row r="875">
      <c r="A875" s="36"/>
      <c r="H875" s="37"/>
    </row>
    <row r="876">
      <c r="A876" s="36"/>
      <c r="H876" s="37"/>
    </row>
    <row r="877">
      <c r="A877" s="36"/>
      <c r="H877" s="37"/>
    </row>
    <row r="878">
      <c r="A878" s="36"/>
      <c r="H878" s="37"/>
    </row>
    <row r="879">
      <c r="A879" s="36"/>
      <c r="H879" s="37"/>
    </row>
    <row r="880">
      <c r="A880" s="36"/>
      <c r="H880" s="37"/>
    </row>
    <row r="881">
      <c r="A881" s="36"/>
      <c r="H881" s="37"/>
    </row>
    <row r="882">
      <c r="A882" s="36"/>
      <c r="H882" s="37"/>
    </row>
    <row r="883">
      <c r="A883" s="36"/>
      <c r="H883" s="37"/>
    </row>
    <row r="884">
      <c r="A884" s="36"/>
      <c r="H884" s="37"/>
    </row>
    <row r="885">
      <c r="A885" s="36"/>
      <c r="H885" s="37"/>
    </row>
    <row r="886">
      <c r="A886" s="36"/>
      <c r="H886" s="37"/>
    </row>
    <row r="887">
      <c r="A887" s="36"/>
      <c r="H887" s="37"/>
    </row>
    <row r="888">
      <c r="A888" s="36"/>
      <c r="H888" s="37"/>
    </row>
    <row r="889">
      <c r="A889" s="36"/>
      <c r="H889" s="37"/>
    </row>
    <row r="890">
      <c r="A890" s="36"/>
      <c r="H890" s="37"/>
    </row>
    <row r="891">
      <c r="A891" s="36"/>
      <c r="H891" s="37"/>
    </row>
    <row r="892">
      <c r="A892" s="36"/>
      <c r="H892" s="37"/>
    </row>
    <row r="893">
      <c r="A893" s="36"/>
      <c r="H893" s="37"/>
    </row>
    <row r="894">
      <c r="A894" s="36"/>
      <c r="H894" s="37"/>
    </row>
    <row r="895">
      <c r="A895" s="36"/>
      <c r="H895" s="37"/>
    </row>
    <row r="896">
      <c r="A896" s="36"/>
      <c r="H896" s="37"/>
    </row>
    <row r="897">
      <c r="A897" s="36"/>
      <c r="H897" s="37"/>
    </row>
    <row r="898">
      <c r="A898" s="36"/>
      <c r="H898" s="37"/>
    </row>
    <row r="899">
      <c r="A899" s="36"/>
      <c r="H899" s="37"/>
    </row>
    <row r="900">
      <c r="A900" s="36"/>
      <c r="H900" s="37"/>
    </row>
    <row r="901">
      <c r="A901" s="36"/>
      <c r="H901" s="37"/>
    </row>
    <row r="902">
      <c r="A902" s="36"/>
      <c r="H902" s="37"/>
    </row>
    <row r="903">
      <c r="A903" s="36"/>
      <c r="H903" s="37"/>
    </row>
    <row r="904">
      <c r="A904" s="36"/>
      <c r="H904" s="37"/>
    </row>
    <row r="905">
      <c r="A905" s="36"/>
      <c r="H905" s="37"/>
    </row>
    <row r="906">
      <c r="A906" s="36"/>
      <c r="H906" s="37"/>
    </row>
    <row r="907">
      <c r="A907" s="36"/>
      <c r="H907" s="37"/>
    </row>
    <row r="908">
      <c r="A908" s="36"/>
      <c r="H908" s="37"/>
    </row>
    <row r="909">
      <c r="A909" s="36"/>
      <c r="H909" s="37"/>
    </row>
    <row r="910">
      <c r="A910" s="36"/>
      <c r="H910" s="37"/>
    </row>
    <row r="911">
      <c r="A911" s="36"/>
      <c r="H911" s="37"/>
    </row>
    <row r="912">
      <c r="A912" s="36"/>
      <c r="H912" s="37"/>
    </row>
    <row r="913">
      <c r="A913" s="36"/>
      <c r="H913" s="37"/>
    </row>
    <row r="914">
      <c r="A914" s="36"/>
      <c r="H914" s="37"/>
    </row>
    <row r="915">
      <c r="A915" s="36"/>
      <c r="H915" s="37"/>
    </row>
    <row r="916">
      <c r="A916" s="36"/>
      <c r="H916" s="37"/>
    </row>
    <row r="917">
      <c r="A917" s="36"/>
      <c r="H917" s="37"/>
    </row>
    <row r="918">
      <c r="A918" s="36"/>
      <c r="H918" s="37"/>
    </row>
    <row r="919">
      <c r="A919" s="36"/>
      <c r="H919" s="37"/>
    </row>
    <row r="920">
      <c r="A920" s="36"/>
      <c r="H920" s="37"/>
    </row>
    <row r="921">
      <c r="A921" s="36"/>
      <c r="H921" s="37"/>
    </row>
    <row r="922">
      <c r="A922" s="36"/>
      <c r="H922" s="37"/>
    </row>
    <row r="923">
      <c r="A923" s="36"/>
      <c r="H923" s="37"/>
    </row>
    <row r="924">
      <c r="A924" s="36"/>
      <c r="H924" s="37"/>
    </row>
    <row r="925">
      <c r="A925" s="36"/>
      <c r="H925" s="37"/>
    </row>
    <row r="926">
      <c r="A926" s="36"/>
      <c r="H926" s="37"/>
    </row>
    <row r="927">
      <c r="A927" s="36"/>
      <c r="H927" s="37"/>
    </row>
    <row r="928">
      <c r="A928" s="36"/>
      <c r="H928" s="37"/>
    </row>
    <row r="929">
      <c r="A929" s="36"/>
      <c r="H929" s="37"/>
    </row>
    <row r="930">
      <c r="A930" s="36"/>
      <c r="H930" s="37"/>
    </row>
    <row r="931">
      <c r="A931" s="36"/>
      <c r="H931" s="37"/>
    </row>
    <row r="932">
      <c r="A932" s="36"/>
      <c r="H932" s="37"/>
    </row>
    <row r="933">
      <c r="A933" s="36"/>
      <c r="H933" s="37"/>
    </row>
    <row r="934">
      <c r="A934" s="36"/>
      <c r="H934" s="37"/>
    </row>
    <row r="935">
      <c r="A935" s="36"/>
      <c r="H935" s="37"/>
    </row>
    <row r="936">
      <c r="A936" s="36"/>
      <c r="H936" s="37"/>
    </row>
    <row r="937">
      <c r="A937" s="36"/>
      <c r="H937" s="37"/>
    </row>
    <row r="938">
      <c r="A938" s="36"/>
      <c r="H938" s="37"/>
    </row>
    <row r="939">
      <c r="A939" s="36"/>
      <c r="H939" s="37"/>
    </row>
    <row r="940">
      <c r="A940" s="36"/>
      <c r="H940" s="37"/>
    </row>
    <row r="941">
      <c r="A941" s="36"/>
      <c r="H941" s="37"/>
    </row>
    <row r="942">
      <c r="A942" s="36"/>
      <c r="H942" s="37"/>
    </row>
    <row r="943">
      <c r="A943" s="36"/>
      <c r="H943" s="37"/>
    </row>
    <row r="944">
      <c r="A944" s="36"/>
      <c r="H944" s="37"/>
    </row>
    <row r="945">
      <c r="A945" s="36"/>
      <c r="H945" s="37"/>
    </row>
    <row r="946">
      <c r="A946" s="36"/>
      <c r="H946" s="37"/>
    </row>
    <row r="947">
      <c r="A947" s="36"/>
      <c r="H947" s="37"/>
    </row>
    <row r="948">
      <c r="A948" s="36"/>
      <c r="H948" s="37"/>
    </row>
    <row r="949">
      <c r="A949" s="36"/>
      <c r="H949" s="37"/>
    </row>
    <row r="950">
      <c r="A950" s="36"/>
      <c r="H950" s="37"/>
    </row>
    <row r="951">
      <c r="A951" s="36"/>
      <c r="H951" s="37"/>
    </row>
    <row r="952">
      <c r="A952" s="36"/>
      <c r="H952" s="37"/>
    </row>
    <row r="953">
      <c r="A953" s="36"/>
      <c r="H953" s="37"/>
    </row>
    <row r="954">
      <c r="A954" s="36"/>
      <c r="H954" s="37"/>
    </row>
    <row r="955">
      <c r="A955" s="36"/>
      <c r="H955" s="37"/>
    </row>
    <row r="956">
      <c r="A956" s="36"/>
      <c r="H956" s="37"/>
    </row>
    <row r="957">
      <c r="A957" s="36"/>
      <c r="H957" s="37"/>
    </row>
    <row r="958">
      <c r="A958" s="36"/>
      <c r="H958" s="37"/>
    </row>
    <row r="959">
      <c r="A959" s="36"/>
      <c r="H959" s="37"/>
    </row>
    <row r="960">
      <c r="A960" s="36"/>
      <c r="H960" s="37"/>
    </row>
    <row r="961">
      <c r="A961" s="36"/>
      <c r="H961" s="37"/>
    </row>
    <row r="962">
      <c r="A962" s="36"/>
      <c r="H962" s="37"/>
    </row>
    <row r="963">
      <c r="A963" s="36"/>
      <c r="H963" s="37"/>
    </row>
    <row r="964">
      <c r="A964" s="36"/>
      <c r="H964" s="37"/>
    </row>
    <row r="965">
      <c r="A965" s="36"/>
      <c r="H965" s="37"/>
    </row>
    <row r="966">
      <c r="A966" s="36"/>
      <c r="H966" s="37"/>
    </row>
    <row r="967">
      <c r="A967" s="36"/>
      <c r="H967" s="37"/>
    </row>
    <row r="968">
      <c r="A968" s="36"/>
      <c r="H968" s="37"/>
    </row>
    <row r="969">
      <c r="A969" s="36"/>
      <c r="H969" s="37"/>
    </row>
    <row r="970">
      <c r="A970" s="36"/>
      <c r="H970" s="37"/>
    </row>
    <row r="971">
      <c r="A971" s="36"/>
      <c r="H971" s="37"/>
    </row>
    <row r="972">
      <c r="A972" s="36"/>
      <c r="H972" s="37"/>
    </row>
    <row r="973">
      <c r="A973" s="36"/>
      <c r="H973" s="37"/>
    </row>
    <row r="974">
      <c r="A974" s="36"/>
      <c r="H974" s="37"/>
    </row>
    <row r="975">
      <c r="A975" s="36"/>
      <c r="H975" s="37"/>
    </row>
    <row r="976">
      <c r="A976" s="36"/>
      <c r="H976" s="37"/>
    </row>
    <row r="977">
      <c r="A977" s="36"/>
      <c r="H977" s="37"/>
    </row>
    <row r="978">
      <c r="A978" s="36"/>
      <c r="H978" s="37"/>
    </row>
    <row r="979">
      <c r="A979" s="36"/>
      <c r="H979" s="37"/>
    </row>
    <row r="980">
      <c r="A980" s="36"/>
      <c r="H980" s="37"/>
    </row>
    <row r="981">
      <c r="A981" s="36"/>
      <c r="H981" s="37"/>
    </row>
    <row r="982">
      <c r="A982" s="36"/>
      <c r="H982" s="37"/>
    </row>
    <row r="983">
      <c r="A983" s="36"/>
      <c r="H983" s="37"/>
    </row>
    <row r="984">
      <c r="A984" s="36"/>
      <c r="H984" s="37"/>
    </row>
    <row r="985">
      <c r="A985" s="36"/>
      <c r="H985" s="37"/>
    </row>
    <row r="986">
      <c r="A986" s="36"/>
      <c r="H986" s="37"/>
    </row>
    <row r="987">
      <c r="A987" s="36"/>
      <c r="H987" s="37"/>
    </row>
    <row r="988">
      <c r="A988" s="36"/>
      <c r="H988" s="37"/>
    </row>
    <row r="989">
      <c r="A989" s="36"/>
      <c r="H989" s="37"/>
    </row>
    <row r="990">
      <c r="A990" s="36"/>
      <c r="H990" s="37"/>
    </row>
    <row r="991">
      <c r="A991" s="36"/>
      <c r="H991" s="37"/>
    </row>
    <row r="992">
      <c r="A992" s="36"/>
      <c r="H992" s="37"/>
    </row>
    <row r="993">
      <c r="A993" s="36"/>
      <c r="H993" s="37"/>
    </row>
    <row r="994">
      <c r="A994" s="36"/>
      <c r="H994" s="37"/>
    </row>
    <row r="995">
      <c r="A995" s="36"/>
      <c r="H995" s="37"/>
    </row>
    <row r="996">
      <c r="A996" s="36"/>
      <c r="H996" s="37"/>
    </row>
    <row r="997">
      <c r="A997" s="36"/>
      <c r="H997" s="37"/>
    </row>
    <row r="998">
      <c r="A998" s="36"/>
      <c r="H998" s="37"/>
    </row>
    <row r="999">
      <c r="A999" s="36"/>
      <c r="H999" s="37"/>
    </row>
    <row r="1000">
      <c r="A1000" s="36"/>
      <c r="H1000" s="37"/>
    </row>
    <row r="1001">
      <c r="A1001" s="36"/>
      <c r="H1001" s="37"/>
    </row>
    <row r="1002">
      <c r="A1002" s="36"/>
      <c r="H1002" s="37"/>
    </row>
    <row r="1003">
      <c r="A1003" s="36"/>
      <c r="H1003" s="37"/>
    </row>
    <row r="1004">
      <c r="A1004" s="36"/>
      <c r="H1004" s="37"/>
    </row>
    <row r="1005">
      <c r="A1005" s="36"/>
      <c r="H1005" s="37"/>
    </row>
    <row r="1006">
      <c r="A1006" s="36"/>
      <c r="H1006" s="37"/>
    </row>
    <row r="1007">
      <c r="A1007" s="36"/>
      <c r="H1007" s="37"/>
    </row>
    <row r="1008">
      <c r="A1008" s="36"/>
      <c r="H1008" s="37"/>
    </row>
    <row r="1009">
      <c r="A1009" s="36"/>
      <c r="H1009" s="37"/>
    </row>
    <row r="1010">
      <c r="A1010" s="36"/>
      <c r="H1010" s="37"/>
    </row>
    <row r="1011">
      <c r="A1011" s="36"/>
      <c r="H1011" s="37"/>
    </row>
    <row r="1012">
      <c r="A1012" s="36"/>
      <c r="H1012" s="37"/>
    </row>
    <row r="1013">
      <c r="A1013" s="36"/>
      <c r="H1013" s="37"/>
    </row>
    <row r="1014">
      <c r="A1014" s="36"/>
      <c r="H1014" s="37"/>
    </row>
    <row r="1015">
      <c r="A1015" s="36"/>
      <c r="H1015" s="37"/>
    </row>
    <row r="1016">
      <c r="A1016" s="36"/>
      <c r="H1016" s="37"/>
    </row>
    <row r="1017">
      <c r="A1017" s="36"/>
      <c r="H1017" s="37"/>
    </row>
    <row r="1018">
      <c r="A1018" s="36"/>
      <c r="H1018" s="37"/>
    </row>
    <row r="1019">
      <c r="A1019" s="36"/>
      <c r="H1019" s="37"/>
    </row>
    <row r="1020">
      <c r="A1020" s="36"/>
      <c r="H1020" s="37"/>
    </row>
    <row r="1021">
      <c r="A1021" s="36"/>
      <c r="H1021" s="37"/>
    </row>
    <row r="1022">
      <c r="A1022" s="36"/>
      <c r="H1022" s="37"/>
    </row>
    <row r="1023">
      <c r="A1023" s="36"/>
      <c r="H1023" s="37"/>
    </row>
    <row r="1024">
      <c r="A1024" s="36"/>
      <c r="H1024" s="37"/>
    </row>
    <row r="1025">
      <c r="A1025" s="36"/>
      <c r="H1025" s="37"/>
    </row>
    <row r="1026">
      <c r="A1026" s="36"/>
      <c r="H1026" s="37"/>
    </row>
    <row r="1027">
      <c r="A1027" s="36"/>
      <c r="H1027" s="37"/>
    </row>
    <row r="1028">
      <c r="A1028" s="36"/>
      <c r="H1028" s="37"/>
    </row>
    <row r="1029">
      <c r="A1029" s="36"/>
      <c r="H1029" s="37"/>
    </row>
    <row r="1030">
      <c r="A1030" s="36"/>
      <c r="H1030" s="37"/>
    </row>
    <row r="1031">
      <c r="A1031" s="36"/>
      <c r="H1031" s="37"/>
    </row>
    <row r="1032">
      <c r="A1032" s="36"/>
      <c r="H1032" s="37"/>
    </row>
    <row r="1033">
      <c r="A1033" s="36"/>
      <c r="H1033" s="37"/>
    </row>
    <row r="1034">
      <c r="A1034" s="36"/>
      <c r="H1034" s="37"/>
    </row>
    <row r="1035">
      <c r="A1035" s="36"/>
      <c r="H1035" s="37"/>
    </row>
    <row r="1036">
      <c r="A1036" s="36"/>
      <c r="H1036" s="37"/>
    </row>
    <row r="1037">
      <c r="A1037" s="36"/>
      <c r="H1037" s="37"/>
    </row>
    <row r="1038">
      <c r="A1038" s="36"/>
      <c r="H1038" s="37"/>
    </row>
    <row r="1039">
      <c r="A1039" s="36"/>
      <c r="H1039" s="37"/>
    </row>
    <row r="1040">
      <c r="A1040" s="36"/>
      <c r="H1040" s="37"/>
    </row>
    <row r="1041">
      <c r="A1041" s="36"/>
      <c r="H1041" s="37"/>
    </row>
    <row r="1042">
      <c r="A1042" s="36"/>
      <c r="H1042" s="37"/>
    </row>
    <row r="1043">
      <c r="A1043" s="36"/>
      <c r="H1043" s="37"/>
    </row>
    <row r="1044">
      <c r="A1044" s="36"/>
      <c r="H1044" s="37"/>
    </row>
    <row r="1045">
      <c r="A1045" s="36"/>
      <c r="H1045" s="37"/>
    </row>
    <row r="1046">
      <c r="A1046" s="36"/>
      <c r="H1046" s="37"/>
    </row>
    <row r="1047">
      <c r="A1047" s="36"/>
      <c r="H1047" s="37"/>
    </row>
    <row r="1048">
      <c r="A1048" s="36"/>
      <c r="H1048" s="37"/>
    </row>
    <row r="1049">
      <c r="A1049" s="36"/>
      <c r="H1049" s="37"/>
    </row>
    <row r="1050">
      <c r="A1050" s="36"/>
      <c r="H1050" s="37"/>
    </row>
    <row r="1051">
      <c r="A1051" s="36"/>
      <c r="H1051" s="37"/>
    </row>
    <row r="1052">
      <c r="A1052" s="36"/>
      <c r="H1052" s="37"/>
    </row>
    <row r="1053">
      <c r="A1053" s="36"/>
      <c r="H1053" s="37"/>
    </row>
    <row r="1054">
      <c r="A1054" s="36"/>
      <c r="H1054" s="37"/>
    </row>
    <row r="1055">
      <c r="A1055" s="36"/>
      <c r="H1055" s="37"/>
    </row>
    <row r="1056">
      <c r="A1056" s="36"/>
      <c r="H1056" s="37"/>
    </row>
    <row r="1057">
      <c r="A1057" s="36"/>
      <c r="H1057" s="37"/>
    </row>
    <row r="1058">
      <c r="A1058" s="36"/>
      <c r="H1058" s="37"/>
    </row>
    <row r="1059">
      <c r="A1059" s="36"/>
      <c r="H1059" s="37"/>
    </row>
    <row r="1060">
      <c r="A1060" s="36"/>
      <c r="H1060" s="37"/>
    </row>
    <row r="1061">
      <c r="A1061" s="36"/>
      <c r="H1061" s="37"/>
    </row>
    <row r="1062">
      <c r="A1062" s="36"/>
      <c r="H1062" s="37"/>
    </row>
    <row r="1063">
      <c r="A1063" s="36"/>
      <c r="H1063" s="37"/>
    </row>
    <row r="1064">
      <c r="A1064" s="36"/>
      <c r="H1064" s="37"/>
    </row>
    <row r="1065">
      <c r="A1065" s="36"/>
      <c r="H1065" s="37"/>
    </row>
    <row r="1066">
      <c r="A1066" s="36"/>
      <c r="H1066" s="37"/>
    </row>
    <row r="1067">
      <c r="A1067" s="36"/>
      <c r="H1067" s="37"/>
    </row>
    <row r="1068">
      <c r="A1068" s="36"/>
      <c r="H1068" s="37"/>
    </row>
    <row r="1069">
      <c r="A1069" s="36"/>
      <c r="H1069" s="37"/>
    </row>
    <row r="1070">
      <c r="A1070" s="36"/>
      <c r="H1070" s="37"/>
    </row>
    <row r="1071">
      <c r="A1071" s="36"/>
      <c r="H1071" s="37"/>
    </row>
    <row r="1072">
      <c r="A1072" s="36"/>
      <c r="H1072" s="37"/>
    </row>
    <row r="1073">
      <c r="A1073" s="36"/>
      <c r="H1073" s="37"/>
    </row>
    <row r="1074">
      <c r="A1074" s="36"/>
      <c r="H1074" s="37"/>
    </row>
    <row r="1075">
      <c r="A1075" s="36"/>
      <c r="H1075" s="37"/>
    </row>
    <row r="1076">
      <c r="A1076" s="36"/>
      <c r="H1076" s="37"/>
    </row>
    <row r="1077">
      <c r="A1077" s="36"/>
      <c r="H1077" s="37"/>
    </row>
    <row r="1078">
      <c r="A1078" s="36"/>
      <c r="H1078" s="37"/>
    </row>
    <row r="1079">
      <c r="A1079" s="36"/>
      <c r="H1079" s="37"/>
    </row>
    <row r="1080">
      <c r="A1080" s="36"/>
      <c r="H1080" s="37"/>
    </row>
    <row r="1081">
      <c r="A1081" s="36"/>
      <c r="H1081" s="37"/>
    </row>
    <row r="1082">
      <c r="A1082" s="36"/>
      <c r="H1082" s="37"/>
    </row>
    <row r="1083">
      <c r="A1083" s="36"/>
      <c r="H1083" s="37"/>
    </row>
    <row r="1084">
      <c r="A1084" s="36"/>
      <c r="H1084" s="37"/>
    </row>
    <row r="1085">
      <c r="A1085" s="36"/>
      <c r="H1085" s="37"/>
    </row>
    <row r="1086">
      <c r="A1086" s="36"/>
      <c r="H1086" s="37"/>
    </row>
    <row r="1087">
      <c r="A1087" s="36"/>
      <c r="H1087" s="37"/>
    </row>
    <row r="1088">
      <c r="A1088" s="36"/>
      <c r="H1088" s="37"/>
    </row>
    <row r="1089">
      <c r="A1089" s="36"/>
      <c r="H1089" s="37"/>
    </row>
    <row r="1090">
      <c r="A1090" s="36"/>
      <c r="H1090" s="37"/>
    </row>
    <row r="1091">
      <c r="A1091" s="36"/>
      <c r="H1091" s="37"/>
    </row>
    <row r="1092">
      <c r="A1092" s="36"/>
      <c r="H1092" s="37"/>
    </row>
    <row r="1093">
      <c r="A1093" s="36"/>
      <c r="H1093" s="37"/>
    </row>
    <row r="1094">
      <c r="A1094" s="36"/>
      <c r="H1094" s="37"/>
    </row>
    <row r="1095">
      <c r="A1095" s="36"/>
      <c r="H1095" s="37"/>
    </row>
    <row r="1096">
      <c r="A1096" s="36"/>
      <c r="H1096" s="37"/>
    </row>
    <row r="1097">
      <c r="A1097" s="36"/>
      <c r="H1097" s="37"/>
    </row>
    <row r="1098">
      <c r="A1098" s="36"/>
      <c r="H1098" s="37"/>
    </row>
    <row r="1099">
      <c r="A1099" s="36"/>
      <c r="H1099" s="37"/>
    </row>
    <row r="1100">
      <c r="A1100" s="36"/>
      <c r="H1100" s="37"/>
    </row>
    <row r="1101">
      <c r="A1101" s="36"/>
      <c r="H1101" s="37"/>
    </row>
    <row r="1102">
      <c r="A1102" s="36"/>
      <c r="H1102" s="37"/>
    </row>
    <row r="1103">
      <c r="A1103" s="36"/>
      <c r="H1103" s="37"/>
    </row>
    <row r="1104">
      <c r="A1104" s="36"/>
      <c r="H1104" s="37"/>
    </row>
    <row r="1105">
      <c r="A1105" s="36"/>
      <c r="H1105" s="37"/>
    </row>
    <row r="1106">
      <c r="A1106" s="36"/>
      <c r="H1106" s="37"/>
    </row>
    <row r="1107">
      <c r="A1107" s="36"/>
      <c r="H1107" s="37"/>
    </row>
    <row r="1108">
      <c r="A1108" s="36"/>
      <c r="H1108" s="37"/>
    </row>
    <row r="1109">
      <c r="A1109" s="36"/>
      <c r="H1109" s="37"/>
    </row>
    <row r="1110">
      <c r="A1110" s="36"/>
      <c r="H1110" s="37"/>
    </row>
    <row r="1111">
      <c r="A1111" s="36"/>
      <c r="H1111" s="37"/>
    </row>
    <row r="1112">
      <c r="A1112" s="36"/>
      <c r="H1112" s="37"/>
    </row>
    <row r="1113">
      <c r="A1113" s="36"/>
      <c r="H1113" s="37"/>
    </row>
    <row r="1114">
      <c r="A1114" s="36"/>
      <c r="H1114" s="37"/>
    </row>
    <row r="1115">
      <c r="A1115" s="36"/>
      <c r="H1115" s="37"/>
    </row>
    <row r="1116">
      <c r="A1116" s="36"/>
      <c r="H1116" s="37"/>
    </row>
    <row r="1117">
      <c r="A1117" s="36"/>
      <c r="H1117" s="37"/>
    </row>
    <row r="1118">
      <c r="A1118" s="36"/>
      <c r="H1118" s="37"/>
    </row>
    <row r="1119">
      <c r="A1119" s="36"/>
      <c r="H1119" s="37"/>
    </row>
    <row r="1120">
      <c r="A1120" s="36"/>
      <c r="H1120" s="37"/>
    </row>
    <row r="1121">
      <c r="A1121" s="36"/>
      <c r="H1121" s="37"/>
    </row>
    <row r="1122">
      <c r="A1122" s="36"/>
      <c r="H1122" s="37"/>
    </row>
    <row r="1123">
      <c r="A1123" s="36"/>
      <c r="H1123" s="37"/>
    </row>
    <row r="1124">
      <c r="A1124" s="36"/>
      <c r="H1124" s="37"/>
    </row>
    <row r="1125">
      <c r="A1125" s="36"/>
      <c r="H1125" s="37"/>
    </row>
    <row r="1126">
      <c r="A1126" s="36"/>
      <c r="H1126" s="37"/>
    </row>
    <row r="1127">
      <c r="A1127" s="36"/>
      <c r="H1127" s="37"/>
    </row>
    <row r="1128">
      <c r="A1128" s="36"/>
      <c r="H1128" s="37"/>
    </row>
    <row r="1129">
      <c r="A1129" s="36"/>
      <c r="H1129" s="37"/>
    </row>
    <row r="1130">
      <c r="A1130" s="36"/>
      <c r="H1130" s="37"/>
    </row>
    <row r="1131">
      <c r="A1131" s="36"/>
      <c r="H1131" s="37"/>
    </row>
    <row r="1132">
      <c r="A1132" s="36"/>
      <c r="H1132" s="37"/>
    </row>
    <row r="1133">
      <c r="A1133" s="36"/>
      <c r="H1133" s="37"/>
    </row>
    <row r="1134">
      <c r="A1134" s="36"/>
      <c r="H1134" s="37"/>
    </row>
    <row r="1135">
      <c r="A1135" s="36"/>
      <c r="H1135" s="37"/>
    </row>
    <row r="1136">
      <c r="A1136" s="36"/>
      <c r="H1136" s="37"/>
    </row>
    <row r="1137">
      <c r="A1137" s="36"/>
      <c r="H1137" s="37"/>
    </row>
    <row r="1138">
      <c r="A1138" s="36"/>
      <c r="H1138" s="37"/>
    </row>
    <row r="1139">
      <c r="A1139" s="36"/>
      <c r="H1139" s="37"/>
    </row>
    <row r="1140">
      <c r="A1140" s="36"/>
      <c r="H1140" s="37"/>
    </row>
    <row r="1141">
      <c r="A1141" s="36"/>
      <c r="H1141" s="37"/>
    </row>
    <row r="1142">
      <c r="A1142" s="36"/>
      <c r="H1142" s="37"/>
    </row>
    <row r="1143">
      <c r="A1143" s="36"/>
      <c r="H1143" s="37"/>
    </row>
    <row r="1144">
      <c r="A1144" s="36"/>
      <c r="H1144" s="37"/>
    </row>
    <row r="1145">
      <c r="A1145" s="36"/>
      <c r="H1145" s="37"/>
    </row>
    <row r="1146">
      <c r="A1146" s="36"/>
      <c r="H1146" s="37"/>
    </row>
    <row r="1147">
      <c r="A1147" s="36"/>
      <c r="H1147" s="37"/>
    </row>
    <row r="1148">
      <c r="A1148" s="36"/>
      <c r="H1148" s="37"/>
    </row>
    <row r="1149">
      <c r="A1149" s="36"/>
      <c r="H1149" s="37"/>
    </row>
    <row r="1150">
      <c r="A1150" s="36"/>
      <c r="H1150" s="37"/>
    </row>
    <row r="1151">
      <c r="A1151" s="36"/>
      <c r="H1151" s="37"/>
    </row>
    <row r="1152">
      <c r="A1152" s="36"/>
      <c r="H1152" s="37"/>
    </row>
    <row r="1153">
      <c r="A1153" s="36"/>
      <c r="H1153" s="37"/>
    </row>
    <row r="1154">
      <c r="A1154" s="36"/>
      <c r="H1154" s="37"/>
    </row>
    <row r="1155">
      <c r="A1155" s="36"/>
      <c r="H1155" s="37"/>
    </row>
    <row r="1156">
      <c r="A1156" s="36"/>
      <c r="H1156" s="37"/>
    </row>
    <row r="1157">
      <c r="A1157" s="36"/>
      <c r="H1157" s="37"/>
    </row>
    <row r="1158">
      <c r="A1158" s="36"/>
      <c r="H1158" s="37"/>
    </row>
    <row r="1159">
      <c r="A1159" s="36"/>
      <c r="H1159" s="37"/>
    </row>
    <row r="1160">
      <c r="A1160" s="36"/>
      <c r="H1160" s="37"/>
    </row>
    <row r="1161">
      <c r="A1161" s="36"/>
      <c r="H1161" s="37"/>
    </row>
    <row r="1162">
      <c r="A1162" s="36"/>
      <c r="H1162" s="37"/>
    </row>
    <row r="1163">
      <c r="A1163" s="36"/>
      <c r="H1163" s="37"/>
    </row>
    <row r="1164">
      <c r="A1164" s="36"/>
      <c r="H1164" s="37"/>
    </row>
    <row r="1165">
      <c r="A1165" s="36"/>
      <c r="H1165" s="37"/>
    </row>
    <row r="1166">
      <c r="A1166" s="36"/>
      <c r="H1166" s="37"/>
    </row>
    <row r="1167">
      <c r="A1167" s="36"/>
      <c r="H1167" s="37"/>
    </row>
    <row r="1168">
      <c r="A1168" s="36"/>
      <c r="H1168" s="37"/>
    </row>
    <row r="1169">
      <c r="A1169" s="36"/>
      <c r="H1169" s="37"/>
    </row>
    <row r="1170">
      <c r="A1170" s="36"/>
      <c r="H1170" s="37"/>
    </row>
    <row r="1171">
      <c r="A1171" s="36"/>
      <c r="H1171" s="37"/>
    </row>
    <row r="1172">
      <c r="A1172" s="36"/>
      <c r="H1172" s="37"/>
    </row>
    <row r="1173">
      <c r="A1173" s="36"/>
      <c r="H1173" s="37"/>
    </row>
    <row r="1174">
      <c r="A1174" s="36"/>
      <c r="H1174" s="37"/>
    </row>
    <row r="1175">
      <c r="A1175" s="36"/>
      <c r="H1175" s="37"/>
    </row>
    <row r="1176">
      <c r="A1176" s="36"/>
      <c r="H1176" s="37"/>
    </row>
    <row r="1177">
      <c r="A1177" s="36"/>
      <c r="H1177" s="37"/>
    </row>
    <row r="1178">
      <c r="A1178" s="36"/>
      <c r="H1178" s="37"/>
    </row>
    <row r="1179">
      <c r="A1179" s="36"/>
      <c r="H1179" s="37"/>
    </row>
    <row r="1180">
      <c r="A1180" s="36"/>
      <c r="H1180" s="37"/>
    </row>
    <row r="1181">
      <c r="A1181" s="36"/>
      <c r="H1181" s="37"/>
    </row>
    <row r="1182">
      <c r="A1182" s="36"/>
      <c r="H1182" s="37"/>
    </row>
    <row r="1183">
      <c r="A1183" s="36"/>
      <c r="H1183" s="37"/>
    </row>
    <row r="1184">
      <c r="A1184" s="36"/>
      <c r="H1184" s="37"/>
    </row>
    <row r="1185">
      <c r="A1185" s="36"/>
      <c r="H1185" s="37"/>
    </row>
    <row r="1186">
      <c r="A1186" s="36"/>
      <c r="H1186" s="37"/>
    </row>
    <row r="1187">
      <c r="A1187" s="36"/>
      <c r="H1187" s="37"/>
    </row>
    <row r="1188">
      <c r="A1188" s="36"/>
      <c r="H1188" s="37"/>
    </row>
    <row r="1189">
      <c r="A1189" s="36"/>
      <c r="H1189" s="37"/>
    </row>
    <row r="1190">
      <c r="A1190" s="36"/>
      <c r="H1190" s="37"/>
    </row>
    <row r="1191">
      <c r="A1191" s="36"/>
      <c r="H1191" s="37"/>
    </row>
    <row r="1192">
      <c r="A1192" s="36"/>
      <c r="H1192" s="37"/>
    </row>
    <row r="1193">
      <c r="A1193" s="36"/>
      <c r="H1193" s="37"/>
    </row>
    <row r="1194">
      <c r="A1194" s="36"/>
      <c r="H1194" s="37"/>
    </row>
    <row r="1195">
      <c r="A1195" s="36"/>
      <c r="H1195" s="37"/>
    </row>
    <row r="1196">
      <c r="A1196" s="36"/>
      <c r="H1196" s="37"/>
    </row>
    <row r="1197">
      <c r="A1197" s="36"/>
      <c r="H1197" s="37"/>
    </row>
    <row r="1198">
      <c r="A1198" s="36"/>
      <c r="H1198" s="37"/>
    </row>
    <row r="1199">
      <c r="A1199" s="36"/>
      <c r="H1199" s="37"/>
    </row>
    <row r="1200">
      <c r="A1200" s="36"/>
      <c r="H1200" s="37"/>
    </row>
    <row r="1201">
      <c r="A1201" s="36"/>
      <c r="H1201" s="37"/>
    </row>
    <row r="1202">
      <c r="A1202" s="36"/>
      <c r="H1202" s="37"/>
    </row>
    <row r="1203">
      <c r="A1203" s="36"/>
      <c r="H1203" s="37"/>
    </row>
    <row r="1204">
      <c r="A1204" s="36"/>
      <c r="H1204" s="37"/>
    </row>
    <row r="1205">
      <c r="A1205" s="36"/>
      <c r="H1205" s="37"/>
    </row>
    <row r="1206">
      <c r="A1206" s="36"/>
      <c r="H1206" s="37"/>
    </row>
    <row r="1207">
      <c r="A1207" s="36"/>
      <c r="H1207" s="37"/>
    </row>
    <row r="1208">
      <c r="A1208" s="36"/>
      <c r="H1208" s="37"/>
    </row>
    <row r="1209">
      <c r="A1209" s="36"/>
      <c r="H1209" s="37"/>
    </row>
    <row r="1210">
      <c r="A1210" s="36"/>
      <c r="H1210" s="37"/>
    </row>
    <row r="1211">
      <c r="A1211" s="36"/>
      <c r="H1211" s="37"/>
    </row>
    <row r="1212">
      <c r="A1212" s="36"/>
      <c r="H1212" s="37"/>
    </row>
    <row r="1213">
      <c r="A1213" s="36"/>
      <c r="H1213" s="37"/>
    </row>
    <row r="1214">
      <c r="A1214" s="36"/>
      <c r="H1214" s="37"/>
    </row>
    <row r="1215">
      <c r="A1215" s="36"/>
      <c r="H1215" s="37"/>
    </row>
    <row r="1216">
      <c r="A1216" s="36"/>
      <c r="H1216" s="37"/>
    </row>
    <row r="1217">
      <c r="A1217" s="36"/>
      <c r="H1217" s="37"/>
    </row>
    <row r="1218">
      <c r="A1218" s="36"/>
      <c r="H1218" s="37"/>
    </row>
    <row r="1219">
      <c r="A1219" s="36"/>
      <c r="H1219" s="37"/>
    </row>
    <row r="1220">
      <c r="A1220" s="36"/>
      <c r="H1220" s="37"/>
    </row>
    <row r="1221">
      <c r="A1221" s="36"/>
      <c r="H1221" s="37"/>
    </row>
    <row r="1222">
      <c r="A1222" s="36"/>
      <c r="H1222" s="37"/>
    </row>
    <row r="1223">
      <c r="A1223" s="36"/>
      <c r="H1223" s="37"/>
    </row>
    <row r="1224">
      <c r="A1224" s="36"/>
      <c r="H1224" s="37"/>
    </row>
    <row r="1225">
      <c r="A1225" s="36"/>
      <c r="H1225" s="37"/>
    </row>
    <row r="1226">
      <c r="A1226" s="36"/>
      <c r="H1226" s="37"/>
    </row>
    <row r="1227">
      <c r="A1227" s="36"/>
      <c r="H1227" s="37"/>
    </row>
    <row r="1228">
      <c r="A1228" s="36"/>
      <c r="H1228" s="37"/>
    </row>
    <row r="1229">
      <c r="A1229" s="36"/>
      <c r="H1229" s="37"/>
    </row>
    <row r="1230">
      <c r="A1230" s="36"/>
      <c r="H1230" s="37"/>
    </row>
    <row r="1231">
      <c r="A1231" s="36"/>
      <c r="H1231" s="37"/>
    </row>
    <row r="1232">
      <c r="A1232" s="36"/>
      <c r="H1232" s="37"/>
    </row>
    <row r="1233">
      <c r="A1233" s="36"/>
      <c r="H1233" s="37"/>
    </row>
    <row r="1234">
      <c r="A1234" s="36"/>
      <c r="H1234" s="37"/>
    </row>
    <row r="1235">
      <c r="A1235" s="36"/>
      <c r="H1235" s="37"/>
    </row>
    <row r="1236">
      <c r="A1236" s="36"/>
      <c r="H1236" s="37"/>
    </row>
    <row r="1237">
      <c r="A1237" s="36"/>
      <c r="H1237" s="37"/>
    </row>
    <row r="1238">
      <c r="A1238" s="36"/>
      <c r="H1238" s="37"/>
    </row>
    <row r="1239">
      <c r="A1239" s="36"/>
      <c r="H1239" s="37"/>
    </row>
    <row r="1240">
      <c r="A1240" s="36"/>
      <c r="H1240" s="37"/>
    </row>
    <row r="1241">
      <c r="A1241" s="36"/>
      <c r="H1241" s="37"/>
    </row>
    <row r="1242">
      <c r="A1242" s="36"/>
      <c r="H1242" s="37"/>
    </row>
    <row r="1243">
      <c r="A1243" s="36"/>
      <c r="H1243" s="37"/>
    </row>
    <row r="1244">
      <c r="A1244" s="36"/>
      <c r="H1244" s="37"/>
    </row>
    <row r="1245">
      <c r="A1245" s="36"/>
      <c r="H1245" s="37"/>
    </row>
    <row r="1246">
      <c r="A1246" s="36"/>
      <c r="H1246" s="37"/>
    </row>
    <row r="1247">
      <c r="A1247" s="36"/>
      <c r="H1247" s="37"/>
    </row>
    <row r="1248">
      <c r="A1248" s="36"/>
      <c r="H1248" s="37"/>
    </row>
    <row r="1249">
      <c r="A1249" s="36"/>
      <c r="H1249" s="37"/>
    </row>
    <row r="1250">
      <c r="A1250" s="36"/>
      <c r="H1250" s="37"/>
    </row>
    <row r="1251">
      <c r="A1251" s="36"/>
      <c r="H1251" s="37"/>
    </row>
    <row r="1252">
      <c r="A1252" s="36"/>
      <c r="H1252" s="37"/>
    </row>
    <row r="1253">
      <c r="A1253" s="36"/>
      <c r="H1253" s="37"/>
    </row>
    <row r="1254">
      <c r="A1254" s="36"/>
      <c r="H1254" s="37"/>
    </row>
    <row r="1255">
      <c r="A1255" s="36"/>
      <c r="H1255" s="37"/>
    </row>
    <row r="1256">
      <c r="A1256" s="36"/>
      <c r="H1256" s="37"/>
    </row>
    <row r="1257">
      <c r="A1257" s="36"/>
      <c r="H1257" s="37"/>
    </row>
    <row r="1258">
      <c r="A1258" s="36"/>
      <c r="H1258" s="37"/>
    </row>
    <row r="1259">
      <c r="A1259" s="36"/>
      <c r="H1259" s="37"/>
    </row>
    <row r="1260">
      <c r="A1260" s="36"/>
      <c r="H1260" s="37"/>
    </row>
    <row r="1261">
      <c r="A1261" s="36"/>
      <c r="H1261" s="37"/>
    </row>
    <row r="1262">
      <c r="A1262" s="36"/>
      <c r="H1262" s="37"/>
    </row>
    <row r="1263">
      <c r="A1263" s="36"/>
      <c r="H1263" s="37"/>
    </row>
    <row r="1264">
      <c r="A1264" s="36"/>
      <c r="H1264" s="37"/>
    </row>
    <row r="1265">
      <c r="A1265" s="36"/>
      <c r="H1265" s="37"/>
    </row>
    <row r="1266">
      <c r="A1266" s="36"/>
      <c r="H1266" s="37"/>
    </row>
    <row r="1267">
      <c r="A1267" s="36"/>
      <c r="H1267" s="37"/>
    </row>
    <row r="1268">
      <c r="A1268" s="36"/>
      <c r="H1268" s="37"/>
    </row>
    <row r="1269">
      <c r="A1269" s="36"/>
      <c r="H1269" s="37"/>
    </row>
    <row r="1270">
      <c r="A1270" s="36"/>
      <c r="H1270" s="37"/>
    </row>
    <row r="1271">
      <c r="A1271" s="36"/>
      <c r="H1271" s="37"/>
    </row>
    <row r="1272">
      <c r="A1272" s="36"/>
      <c r="H1272" s="37"/>
    </row>
    <row r="1273">
      <c r="A1273" s="36"/>
      <c r="H1273" s="37"/>
    </row>
    <row r="1274">
      <c r="A1274" s="36"/>
      <c r="H1274" s="37"/>
    </row>
    <row r="1275">
      <c r="A1275" s="36"/>
      <c r="H1275" s="37"/>
    </row>
    <row r="1276">
      <c r="A1276" s="36"/>
      <c r="H1276" s="37"/>
    </row>
    <row r="1277">
      <c r="A1277" s="36"/>
      <c r="H1277" s="37"/>
    </row>
    <row r="1278">
      <c r="A1278" s="36"/>
      <c r="H1278" s="37"/>
    </row>
    <row r="1279">
      <c r="A1279" s="36"/>
      <c r="H1279" s="37"/>
    </row>
    <row r="1280">
      <c r="A1280" s="36"/>
      <c r="H1280" s="37"/>
    </row>
    <row r="1281">
      <c r="A1281" s="36"/>
      <c r="H1281" s="37"/>
    </row>
    <row r="1282">
      <c r="A1282" s="36"/>
      <c r="H1282" s="37"/>
    </row>
    <row r="1283">
      <c r="A1283" s="36"/>
      <c r="H1283" s="37"/>
    </row>
    <row r="1284">
      <c r="A1284" s="36"/>
      <c r="H1284" s="37"/>
    </row>
    <row r="1285">
      <c r="A1285" s="36"/>
      <c r="H1285" s="37"/>
    </row>
    <row r="1286">
      <c r="A1286" s="36"/>
      <c r="H1286" s="37"/>
    </row>
    <row r="1287">
      <c r="A1287" s="36"/>
      <c r="H1287" s="37"/>
    </row>
    <row r="1288">
      <c r="A1288" s="36"/>
      <c r="H1288" s="37"/>
    </row>
    <row r="1289">
      <c r="A1289" s="36"/>
      <c r="H1289" s="37"/>
    </row>
    <row r="1290">
      <c r="A1290" s="36"/>
      <c r="H1290" s="37"/>
    </row>
    <row r="1291">
      <c r="A1291" s="36"/>
      <c r="H1291" s="37"/>
    </row>
    <row r="1292">
      <c r="A1292" s="36"/>
      <c r="H1292" s="37"/>
    </row>
    <row r="1293">
      <c r="A1293" s="36"/>
      <c r="H1293" s="37"/>
    </row>
    <row r="1294">
      <c r="A1294" s="36"/>
      <c r="H1294" s="37"/>
    </row>
    <row r="1295">
      <c r="A1295" s="36"/>
      <c r="H1295" s="37"/>
    </row>
    <row r="1296">
      <c r="A1296" s="36"/>
      <c r="H1296" s="37"/>
    </row>
    <row r="1297">
      <c r="A1297" s="36"/>
      <c r="H1297" s="37"/>
    </row>
    <row r="1298">
      <c r="A1298" s="36"/>
      <c r="H1298" s="37"/>
    </row>
    <row r="1299">
      <c r="A1299" s="36"/>
      <c r="H1299" s="37"/>
    </row>
    <row r="1300">
      <c r="A1300" s="36"/>
      <c r="H1300" s="37"/>
    </row>
    <row r="1301">
      <c r="A1301" s="36"/>
      <c r="H1301" s="37"/>
    </row>
    <row r="1302">
      <c r="A1302" s="36"/>
      <c r="H1302" s="37"/>
    </row>
    <row r="1303">
      <c r="A1303" s="36"/>
      <c r="H1303" s="37"/>
    </row>
    <row r="1304">
      <c r="A1304" s="36"/>
      <c r="H1304" s="37"/>
    </row>
    <row r="1305">
      <c r="A1305" s="36"/>
      <c r="H1305" s="37"/>
    </row>
    <row r="1306">
      <c r="A1306" s="36"/>
      <c r="H1306" s="37"/>
    </row>
    <row r="1307">
      <c r="A1307" s="36"/>
      <c r="H1307" s="37"/>
    </row>
    <row r="1308">
      <c r="A1308" s="36"/>
      <c r="H1308" s="37"/>
    </row>
    <row r="1309">
      <c r="A1309" s="36"/>
      <c r="H1309" s="37"/>
    </row>
    <row r="1310">
      <c r="A1310" s="36"/>
      <c r="H1310" s="37"/>
    </row>
    <row r="1311">
      <c r="A1311" s="36"/>
      <c r="H1311" s="37"/>
    </row>
    <row r="1312">
      <c r="A1312" s="36"/>
      <c r="H1312" s="37"/>
    </row>
    <row r="1313">
      <c r="A1313" s="36"/>
      <c r="H1313" s="37"/>
    </row>
    <row r="1314">
      <c r="A1314" s="36"/>
      <c r="H1314" s="37"/>
    </row>
    <row r="1315">
      <c r="A1315" s="36"/>
      <c r="H1315" s="37"/>
    </row>
    <row r="1316">
      <c r="A1316" s="36"/>
      <c r="H1316" s="37"/>
    </row>
    <row r="1317">
      <c r="A1317" s="36"/>
      <c r="H1317" s="37"/>
    </row>
    <row r="1318">
      <c r="A1318" s="36"/>
      <c r="H1318" s="37"/>
    </row>
    <row r="1319">
      <c r="A1319" s="36"/>
      <c r="H1319" s="37"/>
    </row>
    <row r="1320">
      <c r="A1320" s="36"/>
      <c r="H1320" s="37"/>
    </row>
    <row r="1321">
      <c r="A1321" s="36"/>
      <c r="H1321" s="37"/>
    </row>
    <row r="1322">
      <c r="A1322" s="36"/>
      <c r="H1322" s="37"/>
    </row>
    <row r="1323">
      <c r="A1323" s="36"/>
      <c r="H1323" s="37"/>
    </row>
    <row r="1324">
      <c r="A1324" s="36"/>
      <c r="H1324" s="37"/>
    </row>
    <row r="1325">
      <c r="A1325" s="36"/>
      <c r="H1325" s="37"/>
    </row>
    <row r="1326">
      <c r="A1326" s="36"/>
      <c r="H1326" s="37"/>
    </row>
    <row r="1327">
      <c r="A1327" s="36"/>
      <c r="H1327" s="37"/>
    </row>
    <row r="1328">
      <c r="A1328" s="36"/>
      <c r="H1328" s="37"/>
    </row>
    <row r="1329">
      <c r="A1329" s="36"/>
      <c r="H1329" s="37"/>
    </row>
    <row r="1330">
      <c r="A1330" s="36"/>
      <c r="H1330" s="37"/>
    </row>
    <row r="1331">
      <c r="A1331" s="36"/>
      <c r="H1331" s="37"/>
    </row>
    <row r="1332">
      <c r="A1332" s="36"/>
      <c r="H1332" s="37"/>
    </row>
    <row r="1333">
      <c r="A1333" s="36"/>
      <c r="H1333" s="37"/>
    </row>
    <row r="1334">
      <c r="A1334" s="36"/>
      <c r="H1334" s="37"/>
    </row>
    <row r="1335">
      <c r="A1335" s="36"/>
      <c r="H1335" s="37"/>
    </row>
    <row r="1336">
      <c r="A1336" s="36"/>
      <c r="H1336" s="37"/>
    </row>
    <row r="1337">
      <c r="A1337" s="36"/>
      <c r="H1337" s="37"/>
    </row>
    <row r="1338">
      <c r="A1338" s="36"/>
      <c r="H1338" s="37"/>
    </row>
    <row r="1339">
      <c r="A1339" s="36"/>
      <c r="H1339" s="37"/>
    </row>
    <row r="1340">
      <c r="A1340" s="36"/>
      <c r="H1340" s="37"/>
    </row>
    <row r="1341">
      <c r="A1341" s="36"/>
      <c r="H1341" s="37"/>
    </row>
    <row r="1342">
      <c r="A1342" s="36"/>
      <c r="H1342" s="37"/>
    </row>
    <row r="1343">
      <c r="A1343" s="36"/>
      <c r="H1343" s="37"/>
    </row>
    <row r="1344">
      <c r="A1344" s="36"/>
      <c r="H1344" s="37"/>
    </row>
    <row r="1345">
      <c r="A1345" s="36"/>
      <c r="H1345" s="37"/>
    </row>
    <row r="1346">
      <c r="A1346" s="36"/>
      <c r="H1346" s="37"/>
    </row>
    <row r="1347">
      <c r="A1347" s="36"/>
      <c r="H1347" s="37"/>
    </row>
    <row r="1348">
      <c r="A1348" s="36"/>
      <c r="H1348" s="37"/>
    </row>
    <row r="1349">
      <c r="A1349" s="36"/>
      <c r="H1349" s="37"/>
    </row>
    <row r="1350">
      <c r="A1350" s="36"/>
      <c r="H1350" s="37"/>
    </row>
    <row r="1351">
      <c r="A1351" s="36"/>
      <c r="H1351" s="37"/>
    </row>
    <row r="1352">
      <c r="A1352" s="36"/>
      <c r="H1352" s="37"/>
    </row>
    <row r="1353">
      <c r="A1353" s="36"/>
      <c r="H1353" s="37"/>
    </row>
    <row r="1354">
      <c r="A1354" s="36"/>
      <c r="H1354" s="37"/>
    </row>
    <row r="1355">
      <c r="A1355" s="36"/>
      <c r="H1355" s="37"/>
    </row>
    <row r="1356">
      <c r="A1356" s="36"/>
      <c r="H1356" s="37"/>
    </row>
    <row r="1357">
      <c r="A1357" s="36"/>
      <c r="H1357" s="37"/>
    </row>
    <row r="1358">
      <c r="A1358" s="36"/>
      <c r="H1358" s="37"/>
    </row>
    <row r="1359">
      <c r="A1359" s="36"/>
      <c r="H1359" s="37"/>
    </row>
    <row r="1360">
      <c r="A1360" s="36"/>
      <c r="H1360" s="37"/>
    </row>
    <row r="1361">
      <c r="A1361" s="36"/>
      <c r="H1361" s="37"/>
    </row>
    <row r="1362">
      <c r="A1362" s="36"/>
      <c r="H1362" s="37"/>
    </row>
    <row r="1363">
      <c r="A1363" s="36"/>
      <c r="H1363" s="37"/>
    </row>
    <row r="1364">
      <c r="A1364" s="36"/>
      <c r="H1364" s="37"/>
    </row>
    <row r="1365">
      <c r="A1365" s="36"/>
      <c r="H1365" s="37"/>
    </row>
    <row r="1366">
      <c r="A1366" s="36"/>
      <c r="H1366" s="37"/>
    </row>
    <row r="1367">
      <c r="A1367" s="36"/>
      <c r="H1367" s="37"/>
    </row>
    <row r="1368">
      <c r="A1368" s="36"/>
      <c r="H1368" s="37"/>
    </row>
    <row r="1369">
      <c r="A1369" s="36"/>
      <c r="H1369" s="37"/>
    </row>
    <row r="1370">
      <c r="A1370" s="36"/>
      <c r="H1370" s="37"/>
    </row>
    <row r="1371">
      <c r="A1371" s="36"/>
      <c r="H1371" s="37"/>
    </row>
    <row r="1372">
      <c r="A1372" s="36"/>
      <c r="H1372" s="37"/>
    </row>
    <row r="1373">
      <c r="A1373" s="36"/>
      <c r="H1373" s="37"/>
    </row>
    <row r="1374">
      <c r="A1374" s="36"/>
      <c r="H1374" s="37"/>
    </row>
    <row r="1375">
      <c r="A1375" s="36"/>
      <c r="H1375" s="37"/>
    </row>
    <row r="1376">
      <c r="A1376" s="36"/>
      <c r="H1376" s="37"/>
    </row>
    <row r="1377">
      <c r="A1377" s="36"/>
      <c r="H1377" s="37"/>
    </row>
    <row r="1378">
      <c r="A1378" s="36"/>
      <c r="H1378" s="37"/>
    </row>
    <row r="1379">
      <c r="A1379" s="36"/>
      <c r="H1379" s="37"/>
    </row>
    <row r="1380">
      <c r="A1380" s="36"/>
      <c r="H1380" s="37"/>
    </row>
    <row r="1381">
      <c r="A1381" s="36"/>
      <c r="H1381" s="37"/>
    </row>
    <row r="1382">
      <c r="A1382" s="36"/>
      <c r="H1382" s="37"/>
    </row>
    <row r="1383">
      <c r="A1383" s="36"/>
      <c r="H1383" s="37"/>
    </row>
    <row r="1384">
      <c r="A1384" s="36"/>
      <c r="H1384" s="37"/>
    </row>
    <row r="1385">
      <c r="A1385" s="36"/>
      <c r="H1385" s="37"/>
    </row>
    <row r="1386">
      <c r="A1386" s="36"/>
      <c r="H1386" s="37"/>
    </row>
    <row r="1387">
      <c r="A1387" s="36"/>
      <c r="H1387" s="37"/>
    </row>
    <row r="1388">
      <c r="A1388" s="36"/>
      <c r="H1388" s="37"/>
    </row>
    <row r="1389">
      <c r="A1389" s="36"/>
      <c r="H1389" s="37"/>
    </row>
    <row r="1390">
      <c r="A1390" s="36"/>
      <c r="H1390" s="37"/>
    </row>
    <row r="1391">
      <c r="A1391" s="36"/>
      <c r="H1391" s="37"/>
    </row>
    <row r="1392">
      <c r="A1392" s="36"/>
      <c r="H1392" s="37"/>
    </row>
    <row r="1393">
      <c r="A1393" s="36"/>
      <c r="H1393" s="37"/>
    </row>
    <row r="1394">
      <c r="A1394" s="36"/>
      <c r="H1394" s="37"/>
    </row>
    <row r="1395">
      <c r="A1395" s="36"/>
      <c r="H1395" s="37"/>
    </row>
    <row r="1396">
      <c r="A1396" s="36"/>
      <c r="H1396" s="37"/>
    </row>
    <row r="1397">
      <c r="A1397" s="36"/>
      <c r="H1397" s="37"/>
    </row>
    <row r="1398">
      <c r="A1398" s="36"/>
      <c r="H1398" s="37"/>
    </row>
    <row r="1399">
      <c r="A1399" s="36"/>
      <c r="H1399" s="37"/>
    </row>
    <row r="1400">
      <c r="A1400" s="36"/>
      <c r="H1400" s="37"/>
    </row>
    <row r="1401">
      <c r="A1401" s="36"/>
      <c r="H1401" s="37"/>
    </row>
    <row r="1402">
      <c r="A1402" s="36"/>
      <c r="H1402" s="37"/>
    </row>
    <row r="1403">
      <c r="A1403" s="36"/>
      <c r="H1403" s="37"/>
    </row>
    <row r="1404">
      <c r="A1404" s="36"/>
      <c r="H1404" s="37"/>
    </row>
    <row r="1405">
      <c r="A1405" s="36"/>
      <c r="H1405" s="37"/>
    </row>
    <row r="1406">
      <c r="A1406" s="36"/>
      <c r="H1406" s="37"/>
    </row>
    <row r="1407">
      <c r="A1407" s="36"/>
      <c r="H1407" s="37"/>
    </row>
    <row r="1408">
      <c r="A1408" s="36"/>
      <c r="H1408" s="37"/>
    </row>
    <row r="1409">
      <c r="A1409" s="36"/>
      <c r="H1409" s="37"/>
    </row>
    <row r="1410">
      <c r="A1410" s="36"/>
      <c r="H1410" s="37"/>
    </row>
    <row r="1411">
      <c r="A1411" s="36"/>
      <c r="H1411" s="37"/>
    </row>
    <row r="1412">
      <c r="A1412" s="36"/>
      <c r="H1412" s="37"/>
    </row>
    <row r="1413">
      <c r="A1413" s="36"/>
      <c r="H1413" s="37"/>
    </row>
    <row r="1414">
      <c r="A1414" s="36"/>
      <c r="H1414" s="37"/>
    </row>
    <row r="1415">
      <c r="A1415" s="36"/>
      <c r="H1415" s="37"/>
    </row>
    <row r="1416">
      <c r="A1416" s="36"/>
      <c r="H1416" s="37"/>
    </row>
    <row r="1417">
      <c r="A1417" s="36"/>
      <c r="H1417" s="37"/>
    </row>
    <row r="1418">
      <c r="A1418" s="36"/>
      <c r="H1418" s="37"/>
    </row>
    <row r="1419">
      <c r="A1419" s="36"/>
      <c r="H1419" s="37"/>
    </row>
    <row r="1420">
      <c r="A1420" s="36"/>
      <c r="H1420" s="37"/>
    </row>
    <row r="1421">
      <c r="A1421" s="36"/>
      <c r="H1421" s="37"/>
    </row>
    <row r="1422">
      <c r="A1422" s="36"/>
      <c r="H1422" s="37"/>
    </row>
    <row r="1423">
      <c r="A1423" s="36"/>
      <c r="H1423" s="37"/>
    </row>
    <row r="1424">
      <c r="A1424" s="36"/>
      <c r="H1424" s="37"/>
    </row>
    <row r="1425">
      <c r="A1425" s="36"/>
      <c r="H1425" s="37"/>
    </row>
    <row r="1426">
      <c r="A1426" s="36"/>
      <c r="H1426" s="37"/>
    </row>
    <row r="1427">
      <c r="A1427" s="36"/>
      <c r="H1427" s="37"/>
    </row>
    <row r="1428">
      <c r="A1428" s="36"/>
      <c r="H1428" s="37"/>
    </row>
    <row r="1429">
      <c r="A1429" s="36"/>
      <c r="H1429" s="37"/>
    </row>
    <row r="1430">
      <c r="A1430" s="36"/>
      <c r="H1430" s="37"/>
    </row>
    <row r="1431">
      <c r="A1431" s="36"/>
      <c r="H1431" s="37"/>
    </row>
    <row r="1432">
      <c r="A1432" s="36"/>
      <c r="H1432" s="37"/>
    </row>
    <row r="1433">
      <c r="A1433" s="36"/>
      <c r="H1433" s="37"/>
    </row>
    <row r="1434">
      <c r="A1434" s="36"/>
      <c r="H1434" s="37"/>
    </row>
    <row r="1435">
      <c r="A1435" s="36"/>
      <c r="H1435" s="37"/>
    </row>
    <row r="1436">
      <c r="A1436" s="36"/>
      <c r="H1436" s="37"/>
    </row>
    <row r="1437">
      <c r="A1437" s="36"/>
      <c r="H1437" s="37"/>
    </row>
    <row r="1438">
      <c r="A1438" s="36"/>
      <c r="H1438" s="37"/>
    </row>
    <row r="1439">
      <c r="A1439" s="36"/>
      <c r="H1439" s="37"/>
    </row>
    <row r="1440">
      <c r="A1440" s="36"/>
      <c r="H1440" s="37"/>
    </row>
    <row r="1441">
      <c r="A1441" s="36"/>
      <c r="H1441" s="37"/>
    </row>
    <row r="1442">
      <c r="A1442" s="36"/>
      <c r="H1442" s="37"/>
    </row>
    <row r="1443">
      <c r="A1443" s="36"/>
      <c r="H1443" s="37"/>
    </row>
    <row r="1444">
      <c r="A1444" s="36"/>
      <c r="H1444" s="37"/>
    </row>
    <row r="1445">
      <c r="A1445" s="36"/>
      <c r="H1445" s="37"/>
    </row>
    <row r="1446">
      <c r="A1446" s="36"/>
      <c r="H1446" s="37"/>
    </row>
    <row r="1447">
      <c r="A1447" s="36"/>
      <c r="H1447" s="37"/>
    </row>
    <row r="1448">
      <c r="A1448" s="36"/>
      <c r="H1448" s="37"/>
    </row>
    <row r="1449">
      <c r="A1449" s="36"/>
      <c r="H1449" s="37"/>
    </row>
    <row r="1450">
      <c r="A1450" s="36"/>
      <c r="H1450" s="37"/>
    </row>
    <row r="1451">
      <c r="A1451" s="36"/>
      <c r="H1451" s="37"/>
    </row>
    <row r="1452">
      <c r="A1452" s="36"/>
      <c r="H1452" s="37"/>
    </row>
    <row r="1453">
      <c r="A1453" s="36"/>
      <c r="H1453" s="37"/>
    </row>
    <row r="1454">
      <c r="A1454" s="36"/>
      <c r="H1454" s="37"/>
    </row>
    <row r="1455">
      <c r="A1455" s="36"/>
      <c r="H1455" s="37"/>
    </row>
    <row r="1456">
      <c r="A1456" s="36"/>
      <c r="H1456" s="37"/>
    </row>
    <row r="1457">
      <c r="A1457" s="36"/>
      <c r="H1457" s="37"/>
    </row>
    <row r="1458">
      <c r="A1458" s="36"/>
      <c r="H1458" s="37"/>
    </row>
    <row r="1459">
      <c r="A1459" s="36"/>
      <c r="H1459" s="37"/>
    </row>
    <row r="1460">
      <c r="A1460" s="36"/>
      <c r="H1460" s="37"/>
    </row>
    <row r="1461">
      <c r="A1461" s="36"/>
      <c r="H1461" s="37"/>
    </row>
    <row r="1462">
      <c r="A1462" s="36"/>
      <c r="H1462" s="37"/>
    </row>
    <row r="1463">
      <c r="A1463" s="36"/>
      <c r="H1463" s="37"/>
    </row>
    <row r="1464">
      <c r="A1464" s="36"/>
      <c r="H1464" s="37"/>
    </row>
    <row r="1465">
      <c r="A1465" s="36"/>
      <c r="H1465" s="37"/>
    </row>
    <row r="1466">
      <c r="A1466" s="36"/>
      <c r="H1466" s="37"/>
    </row>
    <row r="1467">
      <c r="A1467" s="36"/>
      <c r="H1467" s="37"/>
    </row>
    <row r="1468">
      <c r="A1468" s="36"/>
      <c r="H1468" s="37"/>
    </row>
    <row r="1469">
      <c r="A1469" s="36"/>
      <c r="H1469" s="37"/>
    </row>
    <row r="1470">
      <c r="A1470" s="36"/>
      <c r="H1470" s="37"/>
    </row>
    <row r="1471">
      <c r="A1471" s="36"/>
      <c r="H1471" s="37"/>
    </row>
    <row r="1472">
      <c r="A1472" s="36"/>
      <c r="H1472" s="37"/>
    </row>
    <row r="1473">
      <c r="A1473" s="36"/>
      <c r="H1473" s="37"/>
    </row>
    <row r="1474">
      <c r="A1474" s="36"/>
      <c r="H1474" s="37"/>
    </row>
    <row r="1475">
      <c r="A1475" s="36"/>
      <c r="H1475" s="37"/>
    </row>
    <row r="1476">
      <c r="A1476" s="36"/>
      <c r="H1476" s="37"/>
    </row>
    <row r="1477">
      <c r="A1477" s="36"/>
      <c r="H1477" s="37"/>
    </row>
    <row r="1478">
      <c r="A1478" s="36"/>
      <c r="H1478" s="37"/>
    </row>
    <row r="1479">
      <c r="A1479" s="36"/>
      <c r="H1479" s="37"/>
    </row>
    <row r="1480">
      <c r="A1480" s="36"/>
      <c r="H1480" s="37"/>
    </row>
    <row r="1481">
      <c r="A1481" s="36"/>
      <c r="H1481" s="37"/>
    </row>
    <row r="1482">
      <c r="A1482" s="36"/>
      <c r="H1482" s="37"/>
    </row>
    <row r="1483">
      <c r="A1483" s="36"/>
      <c r="H1483" s="37"/>
    </row>
    <row r="1484">
      <c r="A1484" s="36"/>
      <c r="H1484" s="37"/>
    </row>
    <row r="1485">
      <c r="A1485" s="36"/>
      <c r="H1485" s="37"/>
    </row>
    <row r="1486">
      <c r="A1486" s="36"/>
      <c r="H1486" s="37"/>
    </row>
    <row r="1487">
      <c r="A1487" s="36"/>
      <c r="H1487" s="37"/>
    </row>
    <row r="1488">
      <c r="A1488" s="36"/>
      <c r="H1488" s="37"/>
    </row>
    <row r="1489">
      <c r="A1489" s="36"/>
      <c r="H1489" s="37"/>
    </row>
    <row r="1490">
      <c r="A1490" s="36"/>
      <c r="H1490" s="37"/>
    </row>
    <row r="1491">
      <c r="A1491" s="36"/>
      <c r="H1491" s="37"/>
    </row>
    <row r="1492">
      <c r="A1492" s="36"/>
      <c r="H1492" s="37"/>
    </row>
    <row r="1493">
      <c r="A1493" s="36"/>
      <c r="H1493" s="37"/>
    </row>
    <row r="1494">
      <c r="A1494" s="36"/>
      <c r="H1494" s="37"/>
    </row>
    <row r="1495">
      <c r="A1495" s="36"/>
      <c r="H1495" s="37"/>
    </row>
    <row r="1496">
      <c r="A1496" s="36"/>
      <c r="H1496" s="37"/>
    </row>
    <row r="1497">
      <c r="A1497" s="36"/>
      <c r="H1497" s="37"/>
    </row>
    <row r="1498">
      <c r="A1498" s="36"/>
      <c r="H1498" s="37"/>
    </row>
    <row r="1499">
      <c r="A1499" s="36"/>
      <c r="H1499" s="37"/>
    </row>
    <row r="1500">
      <c r="A1500" s="36"/>
      <c r="H1500" s="37"/>
    </row>
    <row r="1501">
      <c r="A1501" s="36"/>
      <c r="H1501" s="37"/>
    </row>
    <row r="1502">
      <c r="A1502" s="36"/>
      <c r="H1502" s="37"/>
    </row>
    <row r="1503">
      <c r="A1503" s="36"/>
      <c r="H1503" s="37"/>
    </row>
    <row r="1504">
      <c r="A1504" s="36"/>
      <c r="H1504" s="37"/>
    </row>
    <row r="1505">
      <c r="A1505" s="36"/>
      <c r="H1505" s="37"/>
    </row>
    <row r="1506">
      <c r="A1506" s="36"/>
      <c r="H1506" s="37"/>
    </row>
    <row r="1507">
      <c r="A1507" s="36"/>
      <c r="H1507" s="37"/>
    </row>
    <row r="1508">
      <c r="A1508" s="36"/>
      <c r="H1508" s="37"/>
    </row>
    <row r="1509">
      <c r="A1509" s="36"/>
      <c r="H1509" s="37"/>
    </row>
    <row r="1510">
      <c r="A1510" s="36"/>
      <c r="H1510" s="37"/>
    </row>
    <row r="1511">
      <c r="A1511" s="36"/>
      <c r="H1511" s="37"/>
    </row>
    <row r="1512">
      <c r="A1512" s="36"/>
      <c r="H1512" s="37"/>
    </row>
    <row r="1513">
      <c r="A1513" s="36"/>
      <c r="H1513" s="37"/>
    </row>
    <row r="1514">
      <c r="A1514" s="36"/>
      <c r="H1514" s="37"/>
    </row>
    <row r="1515">
      <c r="A1515" s="36"/>
      <c r="H1515" s="37"/>
    </row>
    <row r="1516">
      <c r="A1516" s="36"/>
      <c r="H1516" s="37"/>
    </row>
    <row r="1517">
      <c r="A1517" s="36"/>
      <c r="H1517" s="37"/>
    </row>
    <row r="1518">
      <c r="A1518" s="36"/>
      <c r="H1518" s="37"/>
    </row>
    <row r="1519">
      <c r="A1519" s="36"/>
      <c r="H1519" s="37"/>
    </row>
    <row r="1520">
      <c r="A1520" s="36"/>
      <c r="H1520" s="37"/>
    </row>
    <row r="1521">
      <c r="A1521" s="36"/>
      <c r="H1521" s="37"/>
    </row>
    <row r="1522">
      <c r="A1522" s="36"/>
      <c r="H1522" s="37"/>
    </row>
    <row r="1523">
      <c r="A1523" s="36"/>
      <c r="H1523" s="37"/>
    </row>
    <row r="1524">
      <c r="A1524" s="36"/>
      <c r="H1524" s="37"/>
    </row>
    <row r="1525">
      <c r="A1525" s="36"/>
      <c r="H1525" s="37"/>
    </row>
    <row r="1526">
      <c r="A1526" s="36"/>
      <c r="H1526" s="37"/>
    </row>
    <row r="1527">
      <c r="A1527" s="36"/>
      <c r="H1527" s="37"/>
    </row>
    <row r="1528">
      <c r="A1528" s="36"/>
      <c r="H1528" s="37"/>
    </row>
    <row r="1529">
      <c r="A1529" s="36"/>
      <c r="H1529" s="37"/>
    </row>
    <row r="1530">
      <c r="A1530" s="36"/>
      <c r="H1530" s="37"/>
    </row>
    <row r="1531">
      <c r="A1531" s="36"/>
      <c r="H1531" s="37"/>
    </row>
    <row r="1532">
      <c r="A1532" s="36"/>
      <c r="H1532" s="37"/>
    </row>
    <row r="1533">
      <c r="A1533" s="36"/>
      <c r="H1533" s="37"/>
    </row>
    <row r="1534">
      <c r="A1534" s="36"/>
      <c r="H1534" s="37"/>
    </row>
    <row r="1535">
      <c r="A1535" s="36"/>
      <c r="H1535" s="37"/>
    </row>
    <row r="1536">
      <c r="A1536" s="36"/>
      <c r="H1536" s="37"/>
    </row>
    <row r="1537">
      <c r="A1537" s="36"/>
      <c r="H1537" s="37"/>
    </row>
    <row r="1538">
      <c r="A1538" s="36"/>
      <c r="H1538" s="37"/>
    </row>
    <row r="1539">
      <c r="A1539" s="36"/>
      <c r="H1539" s="37"/>
    </row>
    <row r="1540">
      <c r="A1540" s="36"/>
      <c r="H1540" s="37"/>
    </row>
    <row r="1541">
      <c r="A1541" s="36"/>
      <c r="H1541" s="37"/>
    </row>
    <row r="1542">
      <c r="A1542" s="36"/>
      <c r="H1542" s="37"/>
    </row>
    <row r="1543">
      <c r="A1543" s="36"/>
      <c r="H1543" s="37"/>
    </row>
    <row r="1544">
      <c r="A1544" s="36"/>
      <c r="H1544" s="37"/>
    </row>
    <row r="1545">
      <c r="A1545" s="36"/>
      <c r="H1545" s="37"/>
    </row>
    <row r="1546">
      <c r="A1546" s="36"/>
      <c r="H1546" s="37"/>
    </row>
    <row r="1547">
      <c r="A1547" s="36"/>
      <c r="H1547" s="37"/>
    </row>
    <row r="1548">
      <c r="A1548" s="36"/>
      <c r="H1548" s="37"/>
    </row>
    <row r="1549">
      <c r="A1549" s="36"/>
      <c r="H1549" s="37"/>
    </row>
    <row r="1550">
      <c r="A1550" s="36"/>
      <c r="H1550" s="37"/>
    </row>
    <row r="1551">
      <c r="A1551" s="36"/>
      <c r="H1551" s="37"/>
    </row>
    <row r="1552">
      <c r="A1552" s="36"/>
      <c r="H1552" s="37"/>
    </row>
    <row r="1553">
      <c r="A1553" s="36"/>
      <c r="H1553" s="37"/>
    </row>
    <row r="1554">
      <c r="A1554" s="36"/>
      <c r="H1554" s="37"/>
    </row>
    <row r="1555">
      <c r="A1555" s="36"/>
      <c r="H1555" s="37"/>
    </row>
    <row r="1556">
      <c r="A1556" s="36"/>
      <c r="H1556" s="37"/>
    </row>
    <row r="1557">
      <c r="A1557" s="36"/>
      <c r="H1557" s="37"/>
    </row>
    <row r="1558">
      <c r="A1558" s="36"/>
      <c r="H1558" s="37"/>
    </row>
    <row r="1559">
      <c r="A1559" s="36"/>
      <c r="H1559" s="37"/>
    </row>
    <row r="1560">
      <c r="A1560" s="36"/>
      <c r="H1560" s="37"/>
    </row>
    <row r="1561">
      <c r="A1561" s="36"/>
      <c r="H1561" s="37"/>
    </row>
    <row r="1562">
      <c r="A1562" s="36"/>
      <c r="H1562" s="37"/>
    </row>
    <row r="1563">
      <c r="A1563" s="36"/>
      <c r="H1563" s="37"/>
    </row>
    <row r="1564">
      <c r="A1564" s="36"/>
      <c r="H1564" s="37"/>
    </row>
    <row r="1565">
      <c r="A1565" s="36"/>
      <c r="H1565" s="37"/>
    </row>
    <row r="1566">
      <c r="A1566" s="36"/>
      <c r="H1566" s="37"/>
    </row>
    <row r="1567">
      <c r="A1567" s="36"/>
      <c r="H1567" s="37"/>
    </row>
    <row r="1568">
      <c r="A1568" s="36"/>
      <c r="H1568" s="37"/>
    </row>
    <row r="1569">
      <c r="A1569" s="36"/>
      <c r="H1569" s="37"/>
    </row>
    <row r="1570">
      <c r="A1570" s="36"/>
      <c r="H1570" s="37"/>
    </row>
    <row r="1571">
      <c r="A1571" s="36"/>
      <c r="H1571" s="37"/>
    </row>
    <row r="1572">
      <c r="A1572" s="36"/>
      <c r="H1572" s="37"/>
    </row>
    <row r="1573">
      <c r="A1573" s="36"/>
      <c r="H1573" s="37"/>
    </row>
    <row r="1574">
      <c r="A1574" s="36"/>
      <c r="H1574" s="37"/>
    </row>
    <row r="1575">
      <c r="A1575" s="36"/>
      <c r="H1575" s="37"/>
    </row>
    <row r="1576">
      <c r="A1576" s="36"/>
      <c r="H1576" s="37"/>
    </row>
    <row r="1577">
      <c r="A1577" s="36"/>
      <c r="H1577" s="37"/>
    </row>
    <row r="1578">
      <c r="A1578" s="36"/>
      <c r="H1578" s="37"/>
    </row>
    <row r="1579">
      <c r="A1579" s="36"/>
      <c r="H1579" s="37"/>
    </row>
    <row r="1580">
      <c r="A1580" s="36"/>
      <c r="H1580" s="37"/>
    </row>
    <row r="1581">
      <c r="A1581" s="36"/>
      <c r="H1581" s="37"/>
    </row>
    <row r="1582">
      <c r="A1582" s="36"/>
      <c r="H1582" s="37"/>
    </row>
    <row r="1583">
      <c r="A1583" s="36"/>
      <c r="H1583" s="37"/>
    </row>
    <row r="1584">
      <c r="A1584" s="36"/>
      <c r="H1584" s="37"/>
    </row>
    <row r="1585">
      <c r="A1585" s="36"/>
      <c r="H1585" s="37"/>
    </row>
    <row r="1586">
      <c r="A1586" s="36"/>
      <c r="H1586" s="37"/>
    </row>
    <row r="1587">
      <c r="A1587" s="36"/>
      <c r="H1587" s="37"/>
    </row>
    <row r="1588">
      <c r="A1588" s="36"/>
      <c r="H1588" s="37"/>
    </row>
    <row r="1589">
      <c r="A1589" s="36"/>
      <c r="H1589" s="37"/>
    </row>
    <row r="1590">
      <c r="A1590" s="36"/>
      <c r="H1590" s="37"/>
    </row>
    <row r="1591">
      <c r="A1591" s="36"/>
      <c r="H1591" s="37"/>
    </row>
    <row r="1592">
      <c r="A1592" s="36"/>
      <c r="H1592" s="37"/>
    </row>
    <row r="1593">
      <c r="A1593" s="36"/>
      <c r="H1593" s="37"/>
    </row>
    <row r="1594">
      <c r="A1594" s="36"/>
      <c r="H1594" s="37"/>
    </row>
    <row r="1595">
      <c r="A1595" s="36"/>
      <c r="H1595" s="37"/>
    </row>
    <row r="1596">
      <c r="A1596" s="36"/>
      <c r="H1596" s="37"/>
    </row>
    <row r="1597">
      <c r="A1597" s="36"/>
      <c r="H1597" s="37"/>
    </row>
    <row r="1598">
      <c r="A1598" s="36"/>
      <c r="H1598" s="37"/>
    </row>
    <row r="1599">
      <c r="A1599" s="36"/>
      <c r="H1599" s="37"/>
    </row>
    <row r="1600">
      <c r="A1600" s="36"/>
      <c r="H1600" s="37"/>
    </row>
    <row r="1601">
      <c r="A1601" s="36"/>
      <c r="H1601" s="37"/>
    </row>
    <row r="1602">
      <c r="A1602" s="36"/>
      <c r="H1602" s="37"/>
    </row>
    <row r="1603">
      <c r="A1603" s="36"/>
      <c r="H1603" s="37"/>
    </row>
    <row r="1604">
      <c r="A1604" s="36"/>
      <c r="H1604" s="37"/>
    </row>
    <row r="1605">
      <c r="A1605" s="36"/>
      <c r="H1605" s="37"/>
    </row>
    <row r="1606">
      <c r="A1606" s="36"/>
      <c r="H1606" s="37"/>
    </row>
    <row r="1607">
      <c r="A1607" s="36"/>
      <c r="H1607" s="37"/>
    </row>
    <row r="1608">
      <c r="A1608" s="36"/>
      <c r="H1608" s="37"/>
    </row>
    <row r="1609">
      <c r="A1609" s="36"/>
      <c r="H1609" s="37"/>
    </row>
    <row r="1610">
      <c r="A1610" s="36"/>
      <c r="H1610" s="37"/>
    </row>
    <row r="1611">
      <c r="A1611" s="36"/>
      <c r="H1611" s="37"/>
    </row>
    <row r="1612">
      <c r="A1612" s="36"/>
      <c r="H1612" s="37"/>
    </row>
    <row r="1613">
      <c r="A1613" s="36"/>
      <c r="H1613" s="37"/>
    </row>
    <row r="1614">
      <c r="A1614" s="36"/>
      <c r="H1614" s="37"/>
    </row>
    <row r="1615">
      <c r="A1615" s="36"/>
      <c r="H1615" s="37"/>
    </row>
    <row r="1616">
      <c r="A1616" s="36"/>
      <c r="H1616" s="37"/>
    </row>
    <row r="1617">
      <c r="A1617" s="36"/>
      <c r="H1617" s="37"/>
    </row>
    <row r="1618">
      <c r="A1618" s="36"/>
      <c r="H1618" s="37"/>
    </row>
    <row r="1619">
      <c r="A1619" s="36"/>
      <c r="H1619" s="37"/>
    </row>
    <row r="1620">
      <c r="A1620" s="36"/>
      <c r="H1620" s="37"/>
    </row>
    <row r="1621">
      <c r="A1621" s="36"/>
      <c r="H1621" s="37"/>
    </row>
    <row r="1622">
      <c r="A1622" s="36"/>
      <c r="H1622" s="37"/>
    </row>
    <row r="1623">
      <c r="A1623" s="36"/>
      <c r="H1623" s="37"/>
    </row>
    <row r="1624">
      <c r="A1624" s="36"/>
      <c r="H1624" s="37"/>
    </row>
    <row r="1625">
      <c r="A1625" s="36"/>
      <c r="H1625" s="37"/>
    </row>
    <row r="1626">
      <c r="A1626" s="36"/>
      <c r="H1626" s="37"/>
    </row>
    <row r="1627">
      <c r="A1627" s="36"/>
      <c r="H1627" s="37"/>
    </row>
    <row r="1628">
      <c r="A1628" s="36"/>
      <c r="H1628" s="37"/>
    </row>
    <row r="1629">
      <c r="A1629" s="36"/>
      <c r="H1629" s="37"/>
    </row>
    <row r="1630">
      <c r="A1630" s="36"/>
      <c r="H1630" s="37"/>
    </row>
    <row r="1631">
      <c r="A1631" s="36"/>
      <c r="H1631" s="37"/>
    </row>
    <row r="1632">
      <c r="A1632" s="36"/>
      <c r="H1632" s="37"/>
    </row>
    <row r="1633">
      <c r="A1633" s="36"/>
      <c r="H1633" s="37"/>
    </row>
    <row r="1634">
      <c r="A1634" s="36"/>
      <c r="H1634" s="37"/>
    </row>
    <row r="1635">
      <c r="A1635" s="36"/>
      <c r="H1635" s="37"/>
    </row>
    <row r="1636">
      <c r="A1636" s="36"/>
      <c r="H1636" s="37"/>
    </row>
    <row r="1637">
      <c r="A1637" s="36"/>
      <c r="H1637" s="37"/>
    </row>
    <row r="1638">
      <c r="A1638" s="36"/>
      <c r="H1638" s="37"/>
    </row>
    <row r="1639">
      <c r="A1639" s="36"/>
      <c r="H1639" s="37"/>
    </row>
    <row r="1640">
      <c r="A1640" s="36"/>
      <c r="H1640" s="37"/>
    </row>
    <row r="1641">
      <c r="A1641" s="36"/>
      <c r="H1641" s="37"/>
    </row>
    <row r="1642">
      <c r="A1642" s="36"/>
      <c r="H1642" s="37"/>
    </row>
    <row r="1643">
      <c r="A1643" s="36"/>
      <c r="H1643" s="37"/>
    </row>
    <row r="1644">
      <c r="A1644" s="36"/>
      <c r="H1644" s="37"/>
    </row>
    <row r="1645">
      <c r="A1645" s="36"/>
      <c r="H1645" s="37"/>
    </row>
    <row r="1646">
      <c r="A1646" s="36"/>
      <c r="H1646" s="37"/>
    </row>
    <row r="1647">
      <c r="A1647" s="36"/>
      <c r="H1647" s="37"/>
    </row>
    <row r="1648">
      <c r="A1648" s="36"/>
      <c r="H1648" s="37"/>
    </row>
    <row r="1649">
      <c r="A1649" s="36"/>
      <c r="H1649" s="37"/>
    </row>
    <row r="1650">
      <c r="A1650" s="36"/>
      <c r="H1650" s="37"/>
    </row>
    <row r="1651">
      <c r="A1651" s="36"/>
      <c r="H1651" s="37"/>
    </row>
    <row r="1652">
      <c r="A1652" s="36"/>
      <c r="H1652" s="37"/>
    </row>
    <row r="1653">
      <c r="A1653" s="36"/>
      <c r="H1653" s="37"/>
    </row>
    <row r="1654">
      <c r="A1654" s="36"/>
      <c r="H1654" s="37"/>
    </row>
    <row r="1655">
      <c r="A1655" s="36"/>
      <c r="H1655" s="37"/>
    </row>
    <row r="1656">
      <c r="A1656" s="36"/>
      <c r="H1656" s="37"/>
    </row>
    <row r="1657">
      <c r="A1657" s="36"/>
      <c r="H1657" s="37"/>
    </row>
    <row r="1658">
      <c r="A1658" s="36"/>
      <c r="H1658" s="37"/>
    </row>
    <row r="1659">
      <c r="A1659" s="36"/>
      <c r="H1659" s="37"/>
    </row>
    <row r="1660">
      <c r="A1660" s="36"/>
      <c r="H1660" s="37"/>
    </row>
    <row r="1661">
      <c r="A1661" s="36"/>
      <c r="H1661" s="37"/>
    </row>
    <row r="1662">
      <c r="A1662" s="36"/>
      <c r="H1662" s="37"/>
    </row>
    <row r="1663">
      <c r="A1663" s="36"/>
      <c r="H1663" s="37"/>
    </row>
    <row r="1664">
      <c r="A1664" s="36"/>
      <c r="H1664" s="37"/>
    </row>
    <row r="1665">
      <c r="A1665" s="36"/>
      <c r="H1665" s="37"/>
    </row>
    <row r="1666">
      <c r="A1666" s="36"/>
      <c r="H1666" s="37"/>
    </row>
    <row r="1667">
      <c r="A1667" s="36"/>
      <c r="H1667" s="37"/>
    </row>
    <row r="1668">
      <c r="A1668" s="36"/>
      <c r="H1668" s="37"/>
    </row>
    <row r="1669">
      <c r="A1669" s="36"/>
      <c r="H1669" s="37"/>
    </row>
    <row r="1670">
      <c r="A1670" s="36"/>
      <c r="H1670" s="37"/>
    </row>
    <row r="1671">
      <c r="A1671" s="36"/>
      <c r="H1671" s="37"/>
    </row>
    <row r="1672">
      <c r="A1672" s="36"/>
      <c r="H1672" s="37"/>
    </row>
    <row r="1673">
      <c r="A1673" s="36"/>
      <c r="H1673" s="37"/>
    </row>
    <row r="1674">
      <c r="A1674" s="36"/>
      <c r="H1674" s="37"/>
    </row>
    <row r="1675">
      <c r="A1675" s="36"/>
      <c r="H1675" s="37"/>
    </row>
    <row r="1676">
      <c r="A1676" s="36"/>
      <c r="H1676" s="37"/>
    </row>
    <row r="1677">
      <c r="A1677" s="36"/>
      <c r="H1677" s="37"/>
    </row>
    <row r="1678">
      <c r="A1678" s="36"/>
      <c r="H1678" s="37"/>
    </row>
    <row r="1679">
      <c r="A1679" s="36"/>
      <c r="H1679" s="37"/>
    </row>
    <row r="1680">
      <c r="A1680" s="36"/>
      <c r="H1680" s="37"/>
    </row>
    <row r="1681">
      <c r="A1681" s="36"/>
      <c r="H1681" s="37"/>
    </row>
    <row r="1682">
      <c r="A1682" s="36"/>
      <c r="H1682" s="37"/>
    </row>
    <row r="1683">
      <c r="A1683" s="36"/>
      <c r="H1683" s="37"/>
    </row>
    <row r="1684">
      <c r="A1684" s="36"/>
      <c r="H1684" s="37"/>
    </row>
    <row r="1685">
      <c r="A1685" s="36"/>
      <c r="H1685" s="37"/>
    </row>
    <row r="1686">
      <c r="A1686" s="36"/>
      <c r="H1686" s="37"/>
    </row>
    <row r="1687">
      <c r="A1687" s="36"/>
      <c r="H1687" s="37"/>
    </row>
    <row r="1688">
      <c r="A1688" s="36"/>
      <c r="H1688" s="37"/>
    </row>
    <row r="1689">
      <c r="A1689" s="36"/>
      <c r="H1689" s="37"/>
    </row>
    <row r="1690">
      <c r="A1690" s="36"/>
      <c r="H1690" s="37"/>
    </row>
    <row r="1691">
      <c r="A1691" s="36"/>
      <c r="H1691" s="37"/>
    </row>
    <row r="1692">
      <c r="A1692" s="36"/>
      <c r="H1692" s="37"/>
    </row>
    <row r="1693">
      <c r="A1693" s="36"/>
      <c r="H1693" s="37"/>
    </row>
    <row r="1694">
      <c r="A1694" s="36"/>
      <c r="H1694" s="37"/>
    </row>
    <row r="1695">
      <c r="A1695" s="36"/>
      <c r="H1695" s="37"/>
    </row>
    <row r="1696">
      <c r="A1696" s="36"/>
      <c r="H1696" s="37"/>
    </row>
    <row r="1697">
      <c r="A1697" s="36"/>
      <c r="H1697" s="37"/>
    </row>
    <row r="1698">
      <c r="A1698" s="36"/>
      <c r="H1698" s="37"/>
    </row>
    <row r="1699">
      <c r="A1699" s="36"/>
      <c r="H1699" s="37"/>
    </row>
    <row r="1700">
      <c r="A1700" s="36"/>
      <c r="H1700" s="37"/>
    </row>
    <row r="1701">
      <c r="A1701" s="36"/>
      <c r="H1701" s="37"/>
    </row>
    <row r="1702">
      <c r="A1702" s="36"/>
      <c r="H1702" s="37"/>
    </row>
    <row r="1703">
      <c r="A1703" s="36"/>
      <c r="H1703" s="37"/>
    </row>
    <row r="1704">
      <c r="A1704" s="36"/>
      <c r="H1704" s="37"/>
    </row>
    <row r="1705">
      <c r="A1705" s="36"/>
      <c r="H1705" s="37"/>
    </row>
    <row r="1706">
      <c r="A1706" s="36"/>
      <c r="H1706" s="37"/>
    </row>
    <row r="1707">
      <c r="A1707" s="36"/>
      <c r="H1707" s="37"/>
    </row>
    <row r="1708">
      <c r="A1708" s="36"/>
      <c r="H1708" s="37"/>
    </row>
    <row r="1709">
      <c r="A1709" s="36"/>
      <c r="H1709" s="37"/>
    </row>
    <row r="1710">
      <c r="A1710" s="36"/>
      <c r="H1710" s="37"/>
    </row>
    <row r="1711">
      <c r="A1711" s="36"/>
      <c r="H1711" s="37"/>
    </row>
    <row r="1712">
      <c r="A1712" s="36"/>
      <c r="H1712" s="37"/>
    </row>
    <row r="1713">
      <c r="A1713" s="36"/>
      <c r="H1713" s="37"/>
    </row>
    <row r="1714">
      <c r="A1714" s="36"/>
      <c r="H1714" s="37"/>
    </row>
    <row r="1715">
      <c r="A1715" s="36"/>
      <c r="H1715" s="37"/>
    </row>
    <row r="1716">
      <c r="A1716" s="36"/>
      <c r="H1716" s="37"/>
    </row>
    <row r="1717">
      <c r="A1717" s="36"/>
      <c r="H1717" s="37"/>
    </row>
    <row r="1718">
      <c r="A1718" s="36"/>
      <c r="H1718" s="37"/>
    </row>
    <row r="1719">
      <c r="A1719" s="36"/>
      <c r="H1719" s="37"/>
    </row>
    <row r="1720">
      <c r="A1720" s="36"/>
      <c r="H1720" s="37"/>
    </row>
    <row r="1721">
      <c r="A1721" s="36"/>
      <c r="H1721" s="37"/>
    </row>
    <row r="1722">
      <c r="A1722" s="36"/>
      <c r="H1722" s="37"/>
    </row>
    <row r="1723">
      <c r="A1723" s="36"/>
      <c r="H1723" s="37"/>
    </row>
    <row r="1724">
      <c r="A1724" s="36"/>
      <c r="H1724" s="37"/>
    </row>
    <row r="1725">
      <c r="A1725" s="36"/>
      <c r="H1725" s="37"/>
    </row>
    <row r="1726">
      <c r="A1726" s="36"/>
      <c r="H1726" s="37"/>
    </row>
    <row r="1727">
      <c r="A1727" s="36"/>
      <c r="H1727" s="37"/>
    </row>
    <row r="1728">
      <c r="A1728" s="36"/>
      <c r="H1728" s="37"/>
    </row>
    <row r="1729">
      <c r="A1729" s="36"/>
      <c r="H1729" s="37"/>
    </row>
    <row r="1730">
      <c r="A1730" s="36"/>
      <c r="H1730" s="37"/>
    </row>
    <row r="1731">
      <c r="A1731" s="36"/>
      <c r="H1731" s="37"/>
    </row>
    <row r="1732">
      <c r="A1732" s="36"/>
      <c r="H1732" s="37"/>
    </row>
    <row r="1733">
      <c r="A1733" s="36"/>
      <c r="H1733" s="37"/>
    </row>
    <row r="1734">
      <c r="A1734" s="36"/>
      <c r="H1734" s="37"/>
    </row>
    <row r="1735">
      <c r="A1735" s="36"/>
      <c r="H1735" s="37"/>
    </row>
    <row r="1736">
      <c r="A1736" s="36"/>
      <c r="H1736" s="37"/>
    </row>
    <row r="1737">
      <c r="A1737" s="36"/>
      <c r="H1737" s="37"/>
    </row>
    <row r="1738">
      <c r="A1738" s="36"/>
      <c r="H1738" s="37"/>
    </row>
    <row r="1739">
      <c r="A1739" s="36"/>
      <c r="H1739" s="37"/>
    </row>
    <row r="1740">
      <c r="A1740" s="36"/>
      <c r="H1740" s="37"/>
    </row>
    <row r="1741">
      <c r="A1741" s="36"/>
      <c r="H1741" s="37"/>
    </row>
    <row r="1742">
      <c r="A1742" s="36"/>
      <c r="H1742" s="37"/>
    </row>
    <row r="1743">
      <c r="A1743" s="36"/>
      <c r="H1743" s="37"/>
    </row>
    <row r="1744">
      <c r="A1744" s="36"/>
      <c r="H1744" s="37"/>
    </row>
    <row r="1745">
      <c r="A1745" s="36"/>
      <c r="H1745" s="37"/>
    </row>
    <row r="1746">
      <c r="A1746" s="36"/>
      <c r="H1746" s="37"/>
    </row>
    <row r="1747">
      <c r="A1747" s="36"/>
      <c r="H1747" s="37"/>
    </row>
    <row r="1748">
      <c r="A1748" s="36"/>
      <c r="H1748" s="37"/>
    </row>
    <row r="1749">
      <c r="A1749" s="36"/>
      <c r="H1749" s="37"/>
    </row>
    <row r="1750">
      <c r="A1750" s="36"/>
      <c r="H1750" s="37"/>
    </row>
    <row r="1751">
      <c r="A1751" s="36"/>
      <c r="H1751" s="37"/>
    </row>
    <row r="1752">
      <c r="A1752" s="36"/>
      <c r="H1752" s="37"/>
    </row>
    <row r="1753">
      <c r="A1753" s="36"/>
      <c r="H1753" s="37"/>
    </row>
    <row r="1754">
      <c r="A1754" s="36"/>
      <c r="H1754" s="37"/>
    </row>
    <row r="1755">
      <c r="A1755" s="36"/>
      <c r="H1755" s="37"/>
    </row>
    <row r="1756">
      <c r="A1756" s="36"/>
      <c r="H1756" s="37"/>
    </row>
    <row r="1757">
      <c r="A1757" s="36"/>
      <c r="H1757" s="37"/>
    </row>
    <row r="1758">
      <c r="A1758" s="36"/>
      <c r="H1758" s="37"/>
    </row>
    <row r="1759">
      <c r="A1759" s="36"/>
      <c r="H1759" s="37"/>
    </row>
    <row r="1760">
      <c r="A1760" s="36"/>
      <c r="H1760" s="37"/>
    </row>
    <row r="1761">
      <c r="A1761" s="36"/>
      <c r="H1761" s="37"/>
    </row>
    <row r="1762">
      <c r="A1762" s="36"/>
      <c r="H1762" s="37"/>
    </row>
    <row r="1763">
      <c r="A1763" s="36"/>
      <c r="H1763" s="37"/>
    </row>
    <row r="1764">
      <c r="A1764" s="36"/>
      <c r="H1764" s="37"/>
    </row>
    <row r="1765">
      <c r="A1765" s="36"/>
      <c r="H1765" s="37"/>
    </row>
    <row r="1766">
      <c r="A1766" s="36"/>
      <c r="H1766" s="37"/>
    </row>
    <row r="1767">
      <c r="A1767" s="36"/>
      <c r="H1767" s="37"/>
    </row>
    <row r="1768">
      <c r="A1768" s="36"/>
      <c r="H1768" s="37"/>
    </row>
    <row r="1769">
      <c r="A1769" s="36"/>
      <c r="H1769" s="37"/>
    </row>
    <row r="1770">
      <c r="A1770" s="36"/>
      <c r="H1770" s="37"/>
    </row>
    <row r="1771">
      <c r="A1771" s="36"/>
      <c r="H1771" s="37"/>
    </row>
    <row r="1772">
      <c r="A1772" s="36"/>
      <c r="H1772" s="37"/>
    </row>
    <row r="1773">
      <c r="A1773" s="36"/>
      <c r="H1773" s="37"/>
    </row>
    <row r="1774">
      <c r="A1774" s="36"/>
      <c r="H1774" s="37"/>
    </row>
    <row r="1775">
      <c r="A1775" s="36"/>
      <c r="H1775" s="37"/>
    </row>
    <row r="1776">
      <c r="A1776" s="36"/>
      <c r="H1776" s="37"/>
    </row>
    <row r="1777">
      <c r="A1777" s="36"/>
      <c r="H1777" s="37"/>
    </row>
    <row r="1778">
      <c r="A1778" s="36"/>
      <c r="H1778" s="37"/>
    </row>
    <row r="1779">
      <c r="A1779" s="36"/>
      <c r="H1779" s="37"/>
    </row>
    <row r="1780">
      <c r="A1780" s="36"/>
      <c r="H1780" s="37"/>
    </row>
    <row r="1781">
      <c r="A1781" s="36"/>
      <c r="H1781" s="37"/>
    </row>
    <row r="1782">
      <c r="A1782" s="36"/>
      <c r="H1782" s="37"/>
    </row>
    <row r="1783">
      <c r="A1783" s="36"/>
      <c r="H1783" s="37"/>
    </row>
    <row r="1784">
      <c r="A1784" s="36"/>
      <c r="H1784" s="37"/>
    </row>
    <row r="1785">
      <c r="A1785" s="36"/>
      <c r="H1785" s="37"/>
    </row>
    <row r="1786">
      <c r="A1786" s="36"/>
      <c r="H1786" s="37"/>
    </row>
    <row r="1787">
      <c r="A1787" s="36"/>
      <c r="H1787" s="37"/>
    </row>
    <row r="1788">
      <c r="A1788" s="36"/>
      <c r="H1788" s="37"/>
    </row>
    <row r="1789">
      <c r="A1789" s="36"/>
      <c r="H1789" s="37"/>
    </row>
    <row r="1790">
      <c r="A1790" s="36"/>
      <c r="H1790" s="37"/>
    </row>
    <row r="1791">
      <c r="A1791" s="36"/>
      <c r="H1791" s="37"/>
    </row>
    <row r="1792">
      <c r="A1792" s="36"/>
      <c r="H1792" s="37"/>
    </row>
    <row r="1793">
      <c r="A1793" s="36"/>
      <c r="H1793" s="37"/>
    </row>
    <row r="1794">
      <c r="A1794" s="36"/>
      <c r="H1794" s="37"/>
    </row>
    <row r="1795">
      <c r="A1795" s="36"/>
      <c r="H1795" s="37"/>
    </row>
    <row r="1796">
      <c r="A1796" s="36"/>
      <c r="H1796" s="37"/>
    </row>
    <row r="1797">
      <c r="A1797" s="36"/>
      <c r="H1797" s="37"/>
    </row>
    <row r="1798">
      <c r="A1798" s="36"/>
      <c r="H1798" s="37"/>
    </row>
    <row r="1799">
      <c r="A1799" s="36"/>
      <c r="H1799" s="37"/>
    </row>
    <row r="1800">
      <c r="A1800" s="36"/>
      <c r="H1800" s="37"/>
    </row>
    <row r="1801">
      <c r="A1801" s="36"/>
      <c r="H1801" s="37"/>
    </row>
    <row r="1802">
      <c r="A1802" s="36"/>
      <c r="H1802" s="37"/>
    </row>
    <row r="1803">
      <c r="A1803" s="36"/>
      <c r="H1803" s="37"/>
    </row>
    <row r="1804">
      <c r="A1804" s="36"/>
      <c r="H1804" s="37"/>
    </row>
    <row r="1805">
      <c r="A1805" s="36"/>
      <c r="H1805" s="37"/>
    </row>
    <row r="1806">
      <c r="A1806" s="36"/>
      <c r="H1806" s="37"/>
    </row>
    <row r="1807">
      <c r="A1807" s="36"/>
      <c r="H1807" s="37"/>
    </row>
    <row r="1808">
      <c r="A1808" s="36"/>
      <c r="H1808" s="37"/>
    </row>
    <row r="1809">
      <c r="A1809" s="36"/>
      <c r="H1809" s="37"/>
    </row>
    <row r="1810">
      <c r="A1810" s="36"/>
      <c r="H1810" s="37"/>
    </row>
    <row r="1811">
      <c r="A1811" s="36"/>
      <c r="H1811" s="37"/>
    </row>
    <row r="1812">
      <c r="A1812" s="36"/>
      <c r="H1812" s="37"/>
    </row>
    <row r="1813">
      <c r="A1813" s="36"/>
      <c r="H1813" s="37"/>
    </row>
    <row r="1814">
      <c r="A1814" s="36"/>
      <c r="H1814" s="37"/>
    </row>
    <row r="1815">
      <c r="A1815" s="36"/>
      <c r="H1815" s="37"/>
    </row>
    <row r="1816">
      <c r="A1816" s="36"/>
      <c r="H1816" s="37"/>
    </row>
    <row r="1817">
      <c r="A1817" s="36"/>
      <c r="H1817" s="37"/>
    </row>
    <row r="1818">
      <c r="A1818" s="36"/>
      <c r="H1818" s="37"/>
    </row>
    <row r="1819">
      <c r="A1819" s="36"/>
      <c r="H1819" s="37"/>
    </row>
    <row r="1820">
      <c r="A1820" s="36"/>
      <c r="H1820" s="37"/>
    </row>
    <row r="1821">
      <c r="A1821" s="36"/>
      <c r="H1821" s="37"/>
    </row>
    <row r="1822">
      <c r="A1822" s="36"/>
      <c r="H1822" s="37"/>
    </row>
    <row r="1823">
      <c r="A1823" s="36"/>
      <c r="H1823" s="37"/>
    </row>
    <row r="1824">
      <c r="A1824" s="36"/>
      <c r="H1824" s="37"/>
    </row>
    <row r="1825">
      <c r="A1825" s="36"/>
      <c r="H1825" s="37"/>
    </row>
    <row r="1826">
      <c r="A1826" s="36"/>
      <c r="H1826" s="37"/>
    </row>
    <row r="1827">
      <c r="A1827" s="36"/>
      <c r="H1827" s="37"/>
    </row>
    <row r="1828">
      <c r="A1828" s="36"/>
      <c r="H1828" s="37"/>
    </row>
    <row r="1829">
      <c r="A1829" s="36"/>
      <c r="H1829" s="37"/>
    </row>
    <row r="1830">
      <c r="A1830" s="36"/>
      <c r="H1830" s="37"/>
    </row>
    <row r="1831">
      <c r="A1831" s="36"/>
      <c r="H1831" s="37"/>
    </row>
    <row r="1832">
      <c r="A1832" s="36"/>
      <c r="H1832" s="37"/>
    </row>
    <row r="1833">
      <c r="A1833" s="36"/>
      <c r="H1833" s="37"/>
    </row>
    <row r="1834">
      <c r="A1834" s="36"/>
      <c r="H1834" s="37"/>
    </row>
    <row r="1835">
      <c r="A1835" s="36"/>
      <c r="H1835" s="37"/>
    </row>
    <row r="1836">
      <c r="A1836" s="36"/>
      <c r="H1836" s="37"/>
    </row>
    <row r="1837">
      <c r="A1837" s="36"/>
      <c r="H1837" s="37"/>
    </row>
    <row r="1838">
      <c r="A1838" s="36"/>
      <c r="H1838" s="37"/>
    </row>
    <row r="1839">
      <c r="A1839" s="36"/>
      <c r="H1839" s="37"/>
    </row>
    <row r="1840">
      <c r="A1840" s="36"/>
      <c r="H1840" s="37"/>
    </row>
    <row r="1841">
      <c r="A1841" s="36"/>
      <c r="H1841" s="37"/>
    </row>
    <row r="1842">
      <c r="A1842" s="36"/>
      <c r="H1842" s="37"/>
    </row>
    <row r="1843">
      <c r="A1843" s="36"/>
      <c r="H1843" s="37"/>
    </row>
    <row r="1844">
      <c r="A1844" s="36"/>
      <c r="H1844" s="37"/>
    </row>
    <row r="1845">
      <c r="A1845" s="36"/>
      <c r="H1845" s="37"/>
    </row>
    <row r="1846">
      <c r="A1846" s="36"/>
      <c r="H1846" s="37"/>
    </row>
    <row r="1847">
      <c r="A1847" s="36"/>
      <c r="H1847" s="37"/>
    </row>
    <row r="1848">
      <c r="A1848" s="36"/>
      <c r="H1848" s="37"/>
    </row>
    <row r="1849">
      <c r="A1849" s="36"/>
      <c r="H1849" s="37"/>
    </row>
    <row r="1850">
      <c r="A1850" s="36"/>
      <c r="H1850" s="37"/>
    </row>
    <row r="1851">
      <c r="A1851" s="36"/>
      <c r="H1851" s="37"/>
    </row>
    <row r="1852">
      <c r="A1852" s="36"/>
      <c r="H1852" s="37"/>
    </row>
    <row r="1853">
      <c r="A1853" s="36"/>
      <c r="H1853" s="37"/>
    </row>
    <row r="1854">
      <c r="A1854" s="36"/>
      <c r="H1854" s="37"/>
    </row>
    <row r="1855">
      <c r="A1855" s="36"/>
      <c r="H1855" s="37"/>
    </row>
    <row r="1856">
      <c r="A1856" s="36"/>
      <c r="H1856" s="37"/>
    </row>
    <row r="1857">
      <c r="A1857" s="36"/>
      <c r="H1857" s="37"/>
    </row>
    <row r="1858">
      <c r="A1858" s="36"/>
      <c r="H1858" s="37"/>
    </row>
    <row r="1859">
      <c r="A1859" s="36"/>
      <c r="H1859" s="37"/>
    </row>
    <row r="1860">
      <c r="A1860" s="36"/>
      <c r="H1860" s="37"/>
    </row>
    <row r="1861">
      <c r="A1861" s="36"/>
      <c r="H1861" s="37"/>
    </row>
    <row r="1862">
      <c r="A1862" s="36"/>
      <c r="H1862" s="37"/>
    </row>
    <row r="1863">
      <c r="A1863" s="36"/>
      <c r="H1863" s="37"/>
    </row>
    <row r="1864">
      <c r="A1864" s="36"/>
      <c r="H1864" s="37"/>
    </row>
    <row r="1865">
      <c r="A1865" s="36"/>
      <c r="H1865" s="37"/>
    </row>
    <row r="1866">
      <c r="A1866" s="36"/>
      <c r="H1866" s="37"/>
    </row>
    <row r="1867">
      <c r="A1867" s="36"/>
      <c r="H1867" s="37"/>
    </row>
    <row r="1868">
      <c r="A1868" s="36"/>
      <c r="H1868" s="37"/>
    </row>
    <row r="1869">
      <c r="A1869" s="36"/>
      <c r="H1869" s="37"/>
    </row>
    <row r="1870">
      <c r="A1870" s="36"/>
      <c r="H1870" s="37"/>
    </row>
    <row r="1871">
      <c r="A1871" s="36"/>
      <c r="H1871" s="37"/>
    </row>
    <row r="1872">
      <c r="A1872" s="36"/>
      <c r="H1872" s="37"/>
    </row>
    <row r="1873">
      <c r="A1873" s="36"/>
      <c r="H1873" s="37"/>
    </row>
    <row r="1874">
      <c r="A1874" s="36"/>
      <c r="H1874" s="37"/>
    </row>
    <row r="1875">
      <c r="A1875" s="36"/>
      <c r="H1875" s="37"/>
    </row>
    <row r="1876">
      <c r="A1876" s="36"/>
      <c r="H1876" s="37"/>
    </row>
    <row r="1877">
      <c r="A1877" s="36"/>
      <c r="H1877" s="37"/>
    </row>
    <row r="1878">
      <c r="A1878" s="36"/>
      <c r="H1878" s="37"/>
    </row>
    <row r="1879">
      <c r="A1879" s="36"/>
      <c r="H1879" s="37"/>
    </row>
    <row r="1880">
      <c r="A1880" s="36"/>
      <c r="H1880" s="37"/>
    </row>
    <row r="1881">
      <c r="A1881" s="36"/>
      <c r="H1881" s="37"/>
    </row>
    <row r="1882">
      <c r="A1882" s="36"/>
      <c r="H1882" s="37"/>
    </row>
    <row r="1883">
      <c r="A1883" s="36"/>
      <c r="H1883" s="37"/>
    </row>
    <row r="1884">
      <c r="A1884" s="36"/>
      <c r="H1884" s="37"/>
    </row>
    <row r="1885">
      <c r="A1885" s="36"/>
      <c r="H1885" s="37"/>
    </row>
    <row r="1886">
      <c r="A1886" s="36"/>
      <c r="H1886" s="37"/>
    </row>
    <row r="1887">
      <c r="A1887" s="36"/>
      <c r="H1887" s="37"/>
    </row>
    <row r="1888">
      <c r="A1888" s="36"/>
      <c r="H1888" s="37"/>
    </row>
    <row r="1889">
      <c r="A1889" s="36"/>
      <c r="H1889" s="37"/>
    </row>
    <row r="1890">
      <c r="A1890" s="36"/>
      <c r="H1890" s="37"/>
    </row>
    <row r="1891">
      <c r="A1891" s="36"/>
      <c r="H1891" s="37"/>
    </row>
    <row r="1892">
      <c r="A1892" s="36"/>
      <c r="H1892" s="37"/>
    </row>
    <row r="1893">
      <c r="A1893" s="36"/>
      <c r="H1893" s="37"/>
    </row>
    <row r="1894">
      <c r="A1894" s="36"/>
      <c r="H1894" s="37"/>
    </row>
    <row r="1895">
      <c r="A1895" s="36"/>
      <c r="H1895" s="37"/>
    </row>
    <row r="1896">
      <c r="A1896" s="36"/>
      <c r="H1896" s="37"/>
    </row>
    <row r="1897">
      <c r="A1897" s="36"/>
      <c r="H1897" s="37"/>
    </row>
    <row r="1898">
      <c r="A1898" s="36"/>
      <c r="H1898" s="37"/>
    </row>
    <row r="1899">
      <c r="A1899" s="36"/>
      <c r="H1899" s="37"/>
    </row>
    <row r="1900">
      <c r="A1900" s="36"/>
      <c r="H1900" s="37"/>
    </row>
    <row r="1901">
      <c r="A1901" s="36"/>
      <c r="H1901" s="37"/>
    </row>
    <row r="1902">
      <c r="A1902" s="36"/>
      <c r="H1902" s="37"/>
    </row>
    <row r="1903">
      <c r="A1903" s="36"/>
      <c r="H1903" s="37"/>
    </row>
    <row r="1904">
      <c r="A1904" s="36"/>
      <c r="H1904" s="37"/>
    </row>
    <row r="1905">
      <c r="A1905" s="36"/>
      <c r="H1905" s="37"/>
    </row>
    <row r="1906">
      <c r="A1906" s="36"/>
      <c r="H1906" s="37"/>
    </row>
    <row r="1907">
      <c r="A1907" s="36"/>
      <c r="H1907" s="37"/>
    </row>
    <row r="1908">
      <c r="A1908" s="36"/>
      <c r="H1908" s="37"/>
    </row>
    <row r="1909">
      <c r="A1909" s="36"/>
      <c r="H1909" s="37"/>
    </row>
    <row r="1910">
      <c r="A1910" s="36"/>
      <c r="H1910" s="37"/>
    </row>
    <row r="1911">
      <c r="A1911" s="36"/>
      <c r="H1911" s="37"/>
    </row>
    <row r="1912">
      <c r="A1912" s="36"/>
      <c r="H1912" s="37"/>
    </row>
    <row r="1913">
      <c r="A1913" s="36"/>
      <c r="H1913" s="37"/>
    </row>
    <row r="1914">
      <c r="A1914" s="36"/>
      <c r="H1914" s="37"/>
    </row>
    <row r="1915">
      <c r="A1915" s="36"/>
      <c r="H1915" s="37"/>
    </row>
    <row r="1916">
      <c r="A1916" s="36"/>
      <c r="H1916" s="37"/>
    </row>
    <row r="1917">
      <c r="A1917" s="36"/>
      <c r="H1917" s="37"/>
    </row>
    <row r="1918">
      <c r="A1918" s="36"/>
      <c r="H1918" s="37"/>
    </row>
    <row r="1919">
      <c r="A1919" s="36"/>
      <c r="H1919" s="37"/>
    </row>
    <row r="1920">
      <c r="A1920" s="36"/>
      <c r="H1920" s="37"/>
    </row>
    <row r="1921">
      <c r="A1921" s="36"/>
      <c r="H1921" s="37"/>
    </row>
    <row r="1922">
      <c r="A1922" s="36"/>
      <c r="H1922" s="37"/>
    </row>
    <row r="1923">
      <c r="A1923" s="36"/>
      <c r="H1923" s="37"/>
    </row>
    <row r="1924">
      <c r="A1924" s="36"/>
      <c r="H1924" s="37"/>
    </row>
    <row r="1925">
      <c r="A1925" s="36"/>
      <c r="H1925" s="37"/>
    </row>
    <row r="1926">
      <c r="A1926" s="36"/>
      <c r="H1926" s="37"/>
    </row>
    <row r="1927">
      <c r="A1927" s="36"/>
      <c r="H1927" s="37"/>
    </row>
    <row r="1928">
      <c r="A1928" s="36"/>
      <c r="H1928" s="37"/>
    </row>
    <row r="1929">
      <c r="A1929" s="36"/>
      <c r="H1929" s="37"/>
    </row>
    <row r="1930">
      <c r="A1930" s="36"/>
      <c r="H1930" s="37"/>
    </row>
    <row r="1931">
      <c r="A1931" s="36"/>
      <c r="H1931" s="37"/>
    </row>
    <row r="1932">
      <c r="A1932" s="36"/>
      <c r="H1932" s="37"/>
    </row>
    <row r="1933">
      <c r="A1933" s="36"/>
      <c r="H1933" s="37"/>
    </row>
    <row r="1934">
      <c r="A1934" s="36"/>
      <c r="H1934" s="37"/>
    </row>
    <row r="1935">
      <c r="A1935" s="36"/>
      <c r="H1935" s="37"/>
    </row>
    <row r="1936">
      <c r="A1936" s="36"/>
      <c r="H1936" s="37"/>
    </row>
    <row r="1937">
      <c r="A1937" s="36"/>
      <c r="H1937" s="37"/>
    </row>
    <row r="1938">
      <c r="A1938" s="36"/>
      <c r="H1938" s="37"/>
    </row>
    <row r="1939">
      <c r="A1939" s="36"/>
      <c r="H1939" s="37"/>
    </row>
    <row r="1940">
      <c r="A1940" s="36"/>
      <c r="H1940" s="37"/>
    </row>
    <row r="1941">
      <c r="A1941" s="36"/>
      <c r="H1941" s="37"/>
    </row>
    <row r="1942">
      <c r="A1942" s="36"/>
      <c r="H1942" s="37"/>
    </row>
    <row r="1943">
      <c r="A1943" s="36"/>
      <c r="H1943" s="37"/>
    </row>
    <row r="1944">
      <c r="A1944" s="36"/>
      <c r="H1944" s="37"/>
    </row>
    <row r="1945">
      <c r="A1945" s="36"/>
      <c r="H1945" s="37"/>
    </row>
    <row r="1946">
      <c r="A1946" s="36"/>
      <c r="H1946" s="37"/>
    </row>
    <row r="1947">
      <c r="A1947" s="36"/>
      <c r="H1947" s="37"/>
    </row>
    <row r="1948">
      <c r="A1948" s="36"/>
      <c r="H1948" s="37"/>
    </row>
    <row r="1949">
      <c r="A1949" s="36"/>
      <c r="H1949" s="37"/>
    </row>
    <row r="1950">
      <c r="A1950" s="36"/>
      <c r="H1950" s="37"/>
    </row>
    <row r="1951">
      <c r="A1951" s="36"/>
      <c r="H1951" s="37"/>
    </row>
    <row r="1952">
      <c r="A1952" s="36"/>
      <c r="H1952" s="37"/>
    </row>
    <row r="1953">
      <c r="A1953" s="36"/>
      <c r="H1953" s="37"/>
    </row>
    <row r="1954">
      <c r="A1954" s="36"/>
      <c r="H1954" s="37"/>
    </row>
    <row r="1955">
      <c r="A1955" s="36"/>
      <c r="H1955" s="37"/>
    </row>
    <row r="1956">
      <c r="A1956" s="36"/>
      <c r="H1956" s="37"/>
    </row>
    <row r="1957">
      <c r="A1957" s="36"/>
      <c r="H1957" s="37"/>
    </row>
    <row r="1958">
      <c r="A1958" s="36"/>
      <c r="H1958" s="37"/>
    </row>
    <row r="1959">
      <c r="A1959" s="36"/>
      <c r="H1959" s="37"/>
    </row>
    <row r="1960">
      <c r="A1960" s="36"/>
      <c r="H1960" s="37"/>
    </row>
    <row r="1961">
      <c r="A1961" s="36"/>
      <c r="H1961" s="37"/>
    </row>
    <row r="1962">
      <c r="A1962" s="36"/>
      <c r="H1962" s="37"/>
    </row>
    <row r="1963">
      <c r="A1963" s="36"/>
      <c r="H1963" s="37"/>
    </row>
    <row r="1964">
      <c r="A1964" s="36"/>
      <c r="H1964" s="37"/>
    </row>
    <row r="1965">
      <c r="A1965" s="36"/>
      <c r="H1965" s="37"/>
    </row>
    <row r="1966">
      <c r="A1966" s="36"/>
      <c r="H1966" s="37"/>
    </row>
    <row r="1967">
      <c r="A1967" s="36"/>
      <c r="H1967" s="37"/>
    </row>
    <row r="1968">
      <c r="A1968" s="36"/>
      <c r="H1968" s="37"/>
    </row>
    <row r="1969">
      <c r="A1969" s="36"/>
      <c r="H1969" s="37"/>
    </row>
    <row r="1970">
      <c r="A1970" s="36"/>
      <c r="H1970" s="37"/>
    </row>
    <row r="1971">
      <c r="A1971" s="36"/>
      <c r="H1971" s="37"/>
    </row>
    <row r="1972">
      <c r="A1972" s="36"/>
      <c r="H1972" s="37"/>
    </row>
    <row r="1973">
      <c r="A1973" s="36"/>
      <c r="H1973" s="37"/>
    </row>
    <row r="1974">
      <c r="A1974" s="36"/>
      <c r="H1974" s="37"/>
    </row>
    <row r="1975">
      <c r="A1975" s="36"/>
      <c r="H1975" s="37"/>
    </row>
    <row r="1976">
      <c r="A1976" s="36"/>
      <c r="H1976" s="37"/>
    </row>
    <row r="1977">
      <c r="A1977" s="36"/>
      <c r="H1977" s="37"/>
    </row>
    <row r="1978">
      <c r="A1978" s="36"/>
      <c r="H1978" s="37"/>
    </row>
    <row r="1979">
      <c r="A1979" s="36"/>
      <c r="H1979" s="37"/>
    </row>
    <row r="1980">
      <c r="A1980" s="36"/>
      <c r="H1980" s="37"/>
    </row>
    <row r="1981">
      <c r="A1981" s="36"/>
      <c r="H1981" s="37"/>
    </row>
    <row r="1982">
      <c r="A1982" s="36"/>
      <c r="H1982" s="37"/>
    </row>
    <row r="1983">
      <c r="A1983" s="36"/>
      <c r="H1983" s="37"/>
    </row>
    <row r="1984">
      <c r="A1984" s="36"/>
      <c r="H1984" s="37"/>
    </row>
    <row r="1985">
      <c r="A1985" s="36"/>
      <c r="H1985" s="37"/>
    </row>
    <row r="1986">
      <c r="A1986" s="36"/>
      <c r="H1986" s="37"/>
    </row>
    <row r="1987">
      <c r="A1987" s="36"/>
      <c r="H1987" s="37"/>
    </row>
    <row r="1988">
      <c r="A1988" s="36"/>
      <c r="H1988" s="37"/>
    </row>
    <row r="1989">
      <c r="A1989" s="36"/>
      <c r="H1989" s="37"/>
    </row>
    <row r="1990">
      <c r="A1990" s="36"/>
      <c r="H1990" s="37"/>
    </row>
    <row r="1991">
      <c r="A1991" s="36"/>
      <c r="H1991" s="37"/>
    </row>
    <row r="1992">
      <c r="A1992" s="36"/>
      <c r="H1992" s="37"/>
    </row>
    <row r="1993">
      <c r="A1993" s="36"/>
      <c r="H1993" s="37"/>
    </row>
    <row r="1994">
      <c r="A1994" s="36"/>
      <c r="H1994" s="37"/>
    </row>
    <row r="1995">
      <c r="A1995" s="36"/>
      <c r="H1995" s="37"/>
    </row>
    <row r="1996">
      <c r="A1996" s="36"/>
      <c r="H1996" s="37"/>
    </row>
    <row r="1997">
      <c r="A1997" s="36"/>
      <c r="H1997" s="37"/>
    </row>
    <row r="1998">
      <c r="A1998" s="36"/>
      <c r="H1998" s="37"/>
    </row>
    <row r="1999">
      <c r="A1999" s="36"/>
      <c r="H1999" s="37"/>
    </row>
    <row r="2000">
      <c r="A2000" s="36"/>
      <c r="H2000" s="37"/>
    </row>
    <row r="2001">
      <c r="A2001" s="36"/>
      <c r="H2001" s="37"/>
    </row>
    <row r="2002">
      <c r="A2002" s="36"/>
      <c r="H2002" s="37"/>
    </row>
    <row r="2003">
      <c r="A2003" s="36"/>
      <c r="H2003" s="37"/>
    </row>
    <row r="2004">
      <c r="A2004" s="36"/>
      <c r="H2004" s="37"/>
    </row>
    <row r="2005">
      <c r="A2005" s="36"/>
      <c r="H2005" s="37"/>
    </row>
    <row r="2006">
      <c r="A2006" s="36"/>
      <c r="H2006" s="37"/>
    </row>
    <row r="2007">
      <c r="A2007" s="36"/>
      <c r="H2007" s="37"/>
    </row>
    <row r="2008">
      <c r="A2008" s="36"/>
      <c r="H2008" s="37"/>
    </row>
    <row r="2009">
      <c r="A2009" s="36"/>
      <c r="H2009" s="37"/>
    </row>
    <row r="2010">
      <c r="A2010" s="36"/>
      <c r="H2010" s="37"/>
    </row>
    <row r="2011">
      <c r="A2011" s="36"/>
      <c r="H2011" s="37"/>
    </row>
    <row r="2012">
      <c r="A2012" s="36"/>
      <c r="H2012" s="37"/>
    </row>
    <row r="2013">
      <c r="A2013" s="36"/>
      <c r="H2013" s="37"/>
    </row>
    <row r="2014">
      <c r="A2014" s="36"/>
      <c r="H2014" s="37"/>
    </row>
    <row r="2015">
      <c r="A2015" s="36"/>
      <c r="H2015" s="37"/>
    </row>
    <row r="2016">
      <c r="A2016" s="36"/>
      <c r="H2016" s="37"/>
    </row>
    <row r="2017">
      <c r="A2017" s="36"/>
      <c r="H2017" s="37"/>
    </row>
    <row r="2018">
      <c r="A2018" s="36"/>
      <c r="H2018" s="37"/>
    </row>
    <row r="2019">
      <c r="A2019" s="36"/>
      <c r="H2019" s="37"/>
    </row>
    <row r="2020">
      <c r="A2020" s="36"/>
      <c r="H2020" s="37"/>
    </row>
    <row r="2021">
      <c r="A2021" s="36"/>
      <c r="H2021" s="37"/>
    </row>
    <row r="2022">
      <c r="A2022" s="36"/>
      <c r="H2022" s="37"/>
    </row>
    <row r="2023">
      <c r="A2023" s="36"/>
      <c r="H2023" s="37"/>
    </row>
    <row r="2024">
      <c r="A2024" s="36"/>
      <c r="H2024" s="37"/>
    </row>
    <row r="2025">
      <c r="A2025" s="36"/>
      <c r="H2025" s="37"/>
    </row>
    <row r="2026">
      <c r="A2026" s="36"/>
      <c r="H2026" s="37"/>
    </row>
    <row r="2027">
      <c r="A2027" s="36"/>
      <c r="H2027" s="37"/>
    </row>
    <row r="2028">
      <c r="A2028" s="36"/>
      <c r="H2028" s="37"/>
    </row>
    <row r="2029">
      <c r="A2029" s="36"/>
      <c r="H2029" s="37"/>
    </row>
    <row r="2030">
      <c r="A2030" s="36"/>
      <c r="H2030" s="37"/>
    </row>
    <row r="2031">
      <c r="A2031" s="36"/>
      <c r="H2031" s="37"/>
    </row>
    <row r="2032">
      <c r="A2032" s="36"/>
      <c r="H2032" s="37"/>
    </row>
    <row r="2033">
      <c r="A2033" s="36"/>
      <c r="H2033" s="37"/>
    </row>
    <row r="2034">
      <c r="A2034" s="36"/>
      <c r="H2034" s="37"/>
    </row>
    <row r="2035">
      <c r="A2035" s="36"/>
      <c r="H2035" s="37"/>
    </row>
    <row r="2036">
      <c r="A2036" s="36"/>
      <c r="H2036" s="37"/>
    </row>
    <row r="2037">
      <c r="A2037" s="36"/>
      <c r="H2037" s="37"/>
    </row>
    <row r="2038">
      <c r="A2038" s="36"/>
      <c r="H2038" s="37"/>
    </row>
    <row r="2039">
      <c r="A2039" s="36"/>
      <c r="H2039" s="37"/>
    </row>
    <row r="2040">
      <c r="A2040" s="36"/>
      <c r="H2040" s="37"/>
    </row>
    <row r="2041">
      <c r="A2041" s="36"/>
      <c r="H2041" s="37"/>
    </row>
    <row r="2042">
      <c r="A2042" s="36"/>
      <c r="H2042" s="37"/>
    </row>
    <row r="2043">
      <c r="A2043" s="36"/>
      <c r="H2043" s="37"/>
    </row>
    <row r="2044">
      <c r="A2044" s="36"/>
      <c r="H2044" s="37"/>
    </row>
    <row r="2045">
      <c r="A2045" s="36"/>
      <c r="H2045" s="37"/>
    </row>
    <row r="2046">
      <c r="A2046" s="36"/>
      <c r="H2046" s="37"/>
    </row>
    <row r="2047">
      <c r="A2047" s="36"/>
      <c r="H2047" s="37"/>
    </row>
    <row r="2048">
      <c r="A2048" s="36"/>
      <c r="H2048" s="37"/>
    </row>
    <row r="2049">
      <c r="A2049" s="36"/>
      <c r="H2049" s="37"/>
    </row>
    <row r="2050">
      <c r="A2050" s="36"/>
      <c r="H2050" s="37"/>
    </row>
    <row r="2051">
      <c r="A2051" s="36"/>
      <c r="H2051" s="37"/>
    </row>
    <row r="2052">
      <c r="A2052" s="36"/>
      <c r="H2052" s="37"/>
    </row>
    <row r="2053">
      <c r="A2053" s="36"/>
      <c r="H2053" s="37"/>
    </row>
    <row r="2054">
      <c r="A2054" s="36"/>
      <c r="H2054" s="37"/>
    </row>
    <row r="2055">
      <c r="A2055" s="36"/>
      <c r="H2055" s="37"/>
    </row>
    <row r="2056">
      <c r="A2056" s="36"/>
      <c r="H2056" s="37"/>
    </row>
    <row r="2057">
      <c r="A2057" s="36"/>
      <c r="H2057" s="37"/>
    </row>
    <row r="2058">
      <c r="A2058" s="36"/>
      <c r="H2058" s="37"/>
    </row>
    <row r="2059">
      <c r="A2059" s="36"/>
      <c r="H2059" s="37"/>
    </row>
    <row r="2060">
      <c r="A2060" s="36"/>
      <c r="H2060" s="37"/>
    </row>
    <row r="2061">
      <c r="A2061" s="36"/>
      <c r="H2061" s="37"/>
    </row>
    <row r="2062">
      <c r="A2062" s="36"/>
      <c r="H2062" s="37"/>
    </row>
    <row r="2063">
      <c r="A2063" s="36"/>
      <c r="H2063" s="37"/>
    </row>
    <row r="2064">
      <c r="A2064" s="36"/>
      <c r="H2064" s="37"/>
    </row>
    <row r="2065">
      <c r="A2065" s="36"/>
      <c r="H2065" s="37"/>
    </row>
    <row r="2066">
      <c r="A2066" s="36"/>
      <c r="H2066" s="37"/>
    </row>
    <row r="2067">
      <c r="A2067" s="36"/>
      <c r="H2067" s="37"/>
    </row>
    <row r="2068">
      <c r="A2068" s="36"/>
      <c r="H2068" s="37"/>
    </row>
    <row r="2069">
      <c r="A2069" s="36"/>
      <c r="H2069" s="37"/>
    </row>
    <row r="2070">
      <c r="A2070" s="36"/>
      <c r="H2070" s="37"/>
    </row>
    <row r="2071">
      <c r="A2071" s="36"/>
      <c r="H2071" s="37"/>
    </row>
    <row r="2072">
      <c r="A2072" s="36"/>
      <c r="H2072" s="37"/>
    </row>
    <row r="2073">
      <c r="A2073" s="36"/>
      <c r="H2073" s="37"/>
    </row>
    <row r="2074">
      <c r="A2074" s="36"/>
      <c r="H2074" s="37"/>
    </row>
    <row r="2075">
      <c r="A2075" s="36"/>
      <c r="H2075" s="37"/>
    </row>
    <row r="2076">
      <c r="A2076" s="36"/>
      <c r="H2076" s="37"/>
    </row>
    <row r="2077">
      <c r="A2077" s="36"/>
      <c r="H2077" s="37"/>
    </row>
    <row r="2078">
      <c r="A2078" s="36"/>
      <c r="H2078" s="37"/>
    </row>
    <row r="2079">
      <c r="A2079" s="36"/>
      <c r="H2079" s="37"/>
    </row>
    <row r="2080">
      <c r="A2080" s="36"/>
      <c r="H2080" s="37"/>
    </row>
    <row r="2081">
      <c r="A2081" s="36"/>
      <c r="H2081" s="37"/>
    </row>
    <row r="2082">
      <c r="A2082" s="36"/>
      <c r="H2082" s="37"/>
    </row>
    <row r="2083">
      <c r="A2083" s="36"/>
      <c r="H2083" s="37"/>
    </row>
    <row r="2084">
      <c r="A2084" s="36"/>
      <c r="H2084" s="37"/>
    </row>
    <row r="2085">
      <c r="A2085" s="36"/>
      <c r="H2085" s="37"/>
    </row>
    <row r="2086">
      <c r="A2086" s="36"/>
      <c r="H2086" s="37"/>
    </row>
    <row r="2087">
      <c r="A2087" s="36"/>
      <c r="H2087" s="37"/>
    </row>
    <row r="2088">
      <c r="A2088" s="36"/>
      <c r="H2088" s="37"/>
    </row>
    <row r="2089">
      <c r="A2089" s="36"/>
      <c r="H2089" s="37"/>
    </row>
    <row r="2090">
      <c r="A2090" s="36"/>
      <c r="H2090" s="37"/>
    </row>
    <row r="2091">
      <c r="A2091" s="36"/>
      <c r="H2091" s="37"/>
    </row>
    <row r="2092">
      <c r="A2092" s="36"/>
      <c r="H2092" s="37"/>
    </row>
    <row r="2093">
      <c r="A2093" s="36"/>
      <c r="H2093" s="37"/>
    </row>
    <row r="2094">
      <c r="A2094" s="36"/>
      <c r="H2094" s="37"/>
    </row>
    <row r="2095">
      <c r="A2095" s="36"/>
      <c r="H2095" s="37"/>
    </row>
    <row r="2096">
      <c r="A2096" s="36"/>
      <c r="H2096" s="37"/>
    </row>
    <row r="2097">
      <c r="A2097" s="36"/>
      <c r="H2097" s="37"/>
    </row>
    <row r="2098">
      <c r="A2098" s="36"/>
      <c r="H2098" s="37"/>
    </row>
    <row r="2099">
      <c r="A2099" s="36"/>
      <c r="H2099" s="37"/>
    </row>
    <row r="2100">
      <c r="A2100" s="36"/>
      <c r="H2100" s="37"/>
    </row>
    <row r="2101">
      <c r="A2101" s="36"/>
      <c r="H2101" s="37"/>
    </row>
    <row r="2102">
      <c r="A2102" s="36"/>
      <c r="H2102" s="37"/>
    </row>
    <row r="2103">
      <c r="A2103" s="36"/>
      <c r="H2103" s="37"/>
    </row>
    <row r="2104">
      <c r="A2104" s="36"/>
      <c r="H2104" s="37"/>
    </row>
    <row r="2105">
      <c r="A2105" s="36"/>
      <c r="H2105" s="37"/>
    </row>
    <row r="2106">
      <c r="A2106" s="36"/>
      <c r="H2106" s="37"/>
    </row>
    <row r="2107">
      <c r="A2107" s="36"/>
      <c r="H2107" s="37"/>
    </row>
    <row r="2108">
      <c r="A2108" s="36"/>
      <c r="H2108" s="37"/>
    </row>
    <row r="2109">
      <c r="A2109" s="36"/>
      <c r="H2109" s="37"/>
    </row>
    <row r="2110">
      <c r="A2110" s="36"/>
      <c r="H2110" s="37"/>
    </row>
    <row r="2111">
      <c r="A2111" s="36"/>
      <c r="H2111" s="37"/>
    </row>
    <row r="2112">
      <c r="A2112" s="36"/>
      <c r="H2112" s="37"/>
    </row>
    <row r="2113">
      <c r="A2113" s="36"/>
      <c r="H2113" s="37"/>
    </row>
    <row r="2114">
      <c r="A2114" s="36"/>
      <c r="H2114" s="37"/>
    </row>
    <row r="2115">
      <c r="A2115" s="36"/>
      <c r="H2115" s="37"/>
    </row>
    <row r="2116">
      <c r="A2116" s="36"/>
      <c r="H2116" s="37"/>
    </row>
    <row r="2117">
      <c r="A2117" s="36"/>
      <c r="H2117" s="37"/>
    </row>
    <row r="2118">
      <c r="A2118" s="36"/>
      <c r="H2118" s="37"/>
    </row>
    <row r="2119">
      <c r="A2119" s="36"/>
      <c r="H2119" s="37"/>
    </row>
    <row r="2120">
      <c r="A2120" s="36"/>
      <c r="H2120" s="37"/>
    </row>
    <row r="2121">
      <c r="A2121" s="36"/>
      <c r="H2121" s="37"/>
    </row>
    <row r="2122">
      <c r="A2122" s="36"/>
      <c r="H2122" s="37"/>
    </row>
    <row r="2123">
      <c r="A2123" s="36"/>
      <c r="H2123" s="37"/>
    </row>
    <row r="2124">
      <c r="A2124" s="36"/>
      <c r="H2124" s="37"/>
    </row>
    <row r="2125">
      <c r="A2125" s="36"/>
      <c r="H2125" s="37"/>
    </row>
    <row r="2126">
      <c r="A2126" s="36"/>
      <c r="H2126" s="37"/>
    </row>
    <row r="2127">
      <c r="A2127" s="36"/>
      <c r="H2127" s="37"/>
    </row>
    <row r="2128">
      <c r="A2128" s="36"/>
      <c r="H2128" s="37"/>
    </row>
    <row r="2129">
      <c r="A2129" s="36"/>
      <c r="H2129" s="37"/>
    </row>
    <row r="2130">
      <c r="A2130" s="36"/>
      <c r="H2130" s="37"/>
    </row>
    <row r="2131">
      <c r="A2131" s="36"/>
      <c r="H2131" s="37"/>
    </row>
    <row r="2132">
      <c r="A2132" s="36"/>
      <c r="H2132" s="37"/>
    </row>
    <row r="2133">
      <c r="A2133" s="36"/>
      <c r="H2133" s="37"/>
    </row>
    <row r="2134">
      <c r="A2134" s="36"/>
      <c r="H2134" s="37"/>
    </row>
    <row r="2135">
      <c r="A2135" s="36"/>
      <c r="H2135" s="37"/>
    </row>
    <row r="2136">
      <c r="A2136" s="36"/>
      <c r="H2136" s="37"/>
    </row>
    <row r="2137">
      <c r="A2137" s="36"/>
      <c r="H2137" s="37"/>
    </row>
    <row r="2138">
      <c r="A2138" s="36"/>
      <c r="H2138" s="37"/>
    </row>
    <row r="2139">
      <c r="A2139" s="36"/>
      <c r="H2139" s="37"/>
    </row>
    <row r="2140">
      <c r="A2140" s="36"/>
      <c r="H2140" s="37"/>
    </row>
    <row r="2141">
      <c r="A2141" s="36"/>
      <c r="H2141" s="37"/>
    </row>
    <row r="2142">
      <c r="A2142" s="36"/>
      <c r="H2142" s="37"/>
    </row>
    <row r="2143">
      <c r="A2143" s="36"/>
      <c r="H2143" s="37"/>
    </row>
    <row r="2144">
      <c r="A2144" s="36"/>
      <c r="H2144" s="37"/>
    </row>
    <row r="2145">
      <c r="A2145" s="36"/>
      <c r="H2145" s="37"/>
    </row>
    <row r="2146">
      <c r="A2146" s="36"/>
      <c r="H2146" s="37"/>
    </row>
    <row r="2147">
      <c r="A2147" s="36"/>
      <c r="H2147" s="37"/>
    </row>
    <row r="2148">
      <c r="A2148" s="36"/>
      <c r="H2148" s="37"/>
    </row>
    <row r="2149">
      <c r="A2149" s="36"/>
      <c r="H2149" s="37"/>
    </row>
    <row r="2150">
      <c r="A2150" s="36"/>
      <c r="H2150" s="37"/>
    </row>
    <row r="2151">
      <c r="A2151" s="36"/>
      <c r="H2151" s="37"/>
    </row>
    <row r="2152">
      <c r="A2152" s="36"/>
      <c r="H2152" s="37"/>
    </row>
    <row r="2153">
      <c r="A2153" s="36"/>
      <c r="H2153" s="37"/>
    </row>
    <row r="2154">
      <c r="A2154" s="36"/>
      <c r="H2154" s="37"/>
    </row>
    <row r="2155">
      <c r="A2155" s="36"/>
      <c r="H2155" s="37"/>
    </row>
    <row r="2156">
      <c r="A2156" s="36"/>
      <c r="H2156" s="37"/>
    </row>
    <row r="2157">
      <c r="A2157" s="36"/>
      <c r="H2157" s="37"/>
    </row>
    <row r="2158">
      <c r="A2158" s="36"/>
      <c r="H2158" s="37"/>
    </row>
    <row r="2159">
      <c r="A2159" s="36"/>
      <c r="H2159" s="37"/>
    </row>
    <row r="2160">
      <c r="A2160" s="36"/>
      <c r="H2160" s="37"/>
    </row>
    <row r="2161">
      <c r="A2161" s="36"/>
      <c r="H2161" s="37"/>
    </row>
    <row r="2162">
      <c r="A2162" s="36"/>
      <c r="H2162" s="37"/>
    </row>
    <row r="2163">
      <c r="A2163" s="36"/>
      <c r="H2163" s="37"/>
    </row>
    <row r="2164">
      <c r="A2164" s="36"/>
      <c r="H2164" s="37"/>
    </row>
    <row r="2165">
      <c r="A2165" s="36"/>
      <c r="H2165" s="37"/>
    </row>
    <row r="2166">
      <c r="A2166" s="36"/>
      <c r="H2166" s="37"/>
    </row>
    <row r="2167">
      <c r="A2167" s="36"/>
      <c r="H2167" s="37"/>
    </row>
    <row r="2168">
      <c r="A2168" s="36"/>
      <c r="H2168" s="37"/>
    </row>
    <row r="2169">
      <c r="A2169" s="36"/>
      <c r="H2169" s="37"/>
    </row>
    <row r="2170">
      <c r="A2170" s="36"/>
      <c r="H2170" s="37"/>
    </row>
    <row r="2171">
      <c r="A2171" s="36"/>
      <c r="H2171" s="37"/>
    </row>
    <row r="2172">
      <c r="A2172" s="36"/>
      <c r="H2172" s="37"/>
    </row>
    <row r="2173">
      <c r="A2173" s="36"/>
      <c r="H2173" s="37"/>
    </row>
    <row r="2174">
      <c r="A2174" s="36"/>
      <c r="H2174" s="37"/>
    </row>
    <row r="2175">
      <c r="A2175" s="36"/>
      <c r="H2175" s="37"/>
    </row>
    <row r="2176">
      <c r="A2176" s="36"/>
      <c r="H2176" s="37"/>
    </row>
    <row r="2177">
      <c r="A2177" s="36"/>
      <c r="H2177" s="37"/>
    </row>
    <row r="2178">
      <c r="A2178" s="36"/>
      <c r="H2178" s="37"/>
    </row>
    <row r="2179">
      <c r="A2179" s="36"/>
      <c r="H2179" s="37"/>
    </row>
    <row r="2180">
      <c r="A2180" s="36"/>
      <c r="H2180" s="37"/>
    </row>
    <row r="2181">
      <c r="A2181" s="36"/>
      <c r="H2181" s="37"/>
    </row>
    <row r="2182">
      <c r="A2182" s="36"/>
      <c r="H2182" s="37"/>
    </row>
    <row r="2183">
      <c r="A2183" s="36"/>
      <c r="H2183" s="37"/>
    </row>
  </sheetData>
  <mergeCells count="3">
    <mergeCell ref="A1:G1"/>
    <mergeCell ref="A2:G2"/>
    <mergeCell ref="A3:G3"/>
  </mergeCells>
  <printOptions gridLines="1" verticalCentered="1"/>
  <pageMargins bottom="0.75" footer="0.0" header="0.0" left="0.7" right="0.7" top="0.75"/>
  <pageSetup paperSize="9" scale="56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800.0</v>
      </c>
      <c r="B1" s="39">
        <v>1000.0</v>
      </c>
      <c r="C1" s="39">
        <v>1500.0</v>
      </c>
      <c r="D1" s="39">
        <v>800.0</v>
      </c>
      <c r="E1" s="39">
        <v>2000.0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1750.0</v>
      </c>
      <c r="B2" s="39">
        <v>700.0</v>
      </c>
      <c r="C2" s="39">
        <v>1500.0</v>
      </c>
      <c r="D2" s="38">
        <v>900.0</v>
      </c>
      <c r="E2" s="39">
        <v>1500.0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1500.0</v>
      </c>
      <c r="B3" s="39">
        <v>1200.0</v>
      </c>
      <c r="C3" s="39">
        <v>1400.0</v>
      </c>
      <c r="D3" s="39">
        <v>800.0</v>
      </c>
      <c r="E3" s="39">
        <v>1500.0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500.0</v>
      </c>
      <c r="B4" s="39">
        <v>1000.0</v>
      </c>
      <c r="C4" s="39">
        <v>1100.0</v>
      </c>
      <c r="D4" s="39">
        <v>1500.0</v>
      </c>
      <c r="E4" s="39">
        <v>850.0</v>
      </c>
      <c r="F4" s="44"/>
      <c r="G4" s="47"/>
    </row>
    <row r="5">
      <c r="A5" s="39">
        <v>1750.0</v>
      </c>
      <c r="B5" s="39">
        <v>1200.0</v>
      </c>
      <c r="C5" s="38">
        <v>4000.0</v>
      </c>
      <c r="D5" s="39">
        <v>1200.0</v>
      </c>
      <c r="E5" s="39">
        <v>900.0</v>
      </c>
      <c r="F5" s="44"/>
    </row>
    <row r="6">
      <c r="A6" s="39">
        <v>1200.0</v>
      </c>
      <c r="B6" s="39">
        <v>1500.0</v>
      </c>
      <c r="C6" s="38">
        <v>4000.0</v>
      </c>
      <c r="D6" s="39">
        <v>800.0</v>
      </c>
      <c r="E6" s="39">
        <v>750.0</v>
      </c>
      <c r="F6" s="44"/>
    </row>
    <row r="7">
      <c r="A7" s="38">
        <v>2000.0</v>
      </c>
      <c r="B7" s="39">
        <v>1500.0</v>
      </c>
      <c r="C7" s="39">
        <v>1500.0</v>
      </c>
      <c r="D7" s="39">
        <v>800.0</v>
      </c>
      <c r="E7" s="39">
        <v>2500.0</v>
      </c>
      <c r="F7" s="44"/>
    </row>
    <row r="8">
      <c r="A8" s="38">
        <v>2000.0</v>
      </c>
      <c r="B8" s="39">
        <v>2500.0</v>
      </c>
      <c r="C8" s="39">
        <v>500.0</v>
      </c>
      <c r="D8" s="38">
        <v>800.0</v>
      </c>
      <c r="E8" s="39">
        <v>1200.0</v>
      </c>
      <c r="F8" s="44"/>
      <c r="I8" s="53"/>
    </row>
    <row r="9">
      <c r="A9" s="39">
        <v>1000.0</v>
      </c>
      <c r="B9" s="39">
        <v>1000.0</v>
      </c>
      <c r="C9" s="39">
        <v>2000.0</v>
      </c>
      <c r="D9" s="38">
        <v>600.0</v>
      </c>
      <c r="E9" s="38">
        <v>550.0</v>
      </c>
      <c r="F9" s="44"/>
    </row>
    <row r="10">
      <c r="A10" s="39">
        <v>1200.0</v>
      </c>
      <c r="B10" s="39">
        <v>700.0</v>
      </c>
      <c r="C10" s="39">
        <v>800.0</v>
      </c>
      <c r="D10" s="39">
        <v>1600.0</v>
      </c>
      <c r="E10" s="39">
        <v>1000.0</v>
      </c>
      <c r="F10" s="44"/>
    </row>
    <row r="11">
      <c r="A11" s="38">
        <v>3000.0</v>
      </c>
      <c r="B11" s="39">
        <v>2500.0</v>
      </c>
      <c r="C11" s="39">
        <v>1700.0</v>
      </c>
      <c r="D11" s="38">
        <v>700.0</v>
      </c>
      <c r="E11" s="39">
        <v>2000.0</v>
      </c>
      <c r="F11" s="44"/>
    </row>
    <row r="12">
      <c r="A12" s="39">
        <v>2000.0</v>
      </c>
      <c r="B12" s="39">
        <v>1000.0</v>
      </c>
      <c r="C12" s="38">
        <v>1500.0</v>
      </c>
      <c r="D12" s="38">
        <v>1000.0</v>
      </c>
      <c r="E12" s="39">
        <v>1500.0</v>
      </c>
      <c r="F12" s="44"/>
    </row>
    <row r="13">
      <c r="A13" s="39">
        <v>2500.0</v>
      </c>
      <c r="B13" s="38">
        <v>1000.0</v>
      </c>
      <c r="C13" s="39">
        <v>3000.0</v>
      </c>
      <c r="D13" s="39">
        <v>800.0</v>
      </c>
      <c r="E13" s="38">
        <v>600.0</v>
      </c>
      <c r="F13" s="44"/>
    </row>
    <row r="14">
      <c r="A14" s="39">
        <v>1000.0</v>
      </c>
      <c r="B14" s="39">
        <v>1850.0</v>
      </c>
      <c r="C14" s="39">
        <v>800.0</v>
      </c>
      <c r="D14" s="39">
        <v>3000.0</v>
      </c>
      <c r="E14" s="39">
        <v>1200.0</v>
      </c>
      <c r="F14" s="44"/>
    </row>
    <row r="15">
      <c r="A15" s="39">
        <v>1000.0</v>
      </c>
      <c r="B15" s="39">
        <v>800.0</v>
      </c>
      <c r="C15" s="39">
        <v>800.0</v>
      </c>
      <c r="D15" s="39">
        <v>600.0</v>
      </c>
      <c r="E15" s="38">
        <v>1000.0</v>
      </c>
      <c r="F15" s="44"/>
    </row>
    <row r="16">
      <c r="A16" s="39">
        <v>1000.0</v>
      </c>
      <c r="B16" s="39">
        <v>1000.0</v>
      </c>
      <c r="C16" s="39">
        <v>500.0</v>
      </c>
      <c r="D16" s="39">
        <v>1800.0</v>
      </c>
      <c r="E16" s="39">
        <v>1500.0</v>
      </c>
      <c r="F16" s="44"/>
    </row>
    <row r="17">
      <c r="A17" s="39">
        <v>1800.0</v>
      </c>
      <c r="B17" s="39">
        <v>1500.0</v>
      </c>
      <c r="C17" s="39">
        <v>800.0</v>
      </c>
      <c r="D17" s="39">
        <v>750.0</v>
      </c>
      <c r="E17" s="39">
        <v>1400.0</v>
      </c>
      <c r="F17" s="44"/>
    </row>
    <row r="18">
      <c r="A18" s="39">
        <v>1000.0</v>
      </c>
      <c r="B18" s="39">
        <v>1500.0</v>
      </c>
      <c r="C18" s="39">
        <v>2000.0</v>
      </c>
      <c r="D18" s="39">
        <v>1700.0</v>
      </c>
      <c r="E18" s="39">
        <v>1170.0</v>
      </c>
      <c r="F18" s="44"/>
    </row>
    <row r="19">
      <c r="A19" s="39">
        <v>1000.0</v>
      </c>
      <c r="B19" s="39">
        <v>1000.0</v>
      </c>
      <c r="C19" s="39">
        <v>1200.0</v>
      </c>
      <c r="D19" s="38">
        <v>800.0</v>
      </c>
      <c r="E19" s="39">
        <v>1800.0</v>
      </c>
      <c r="F19" s="48"/>
    </row>
    <row r="20">
      <c r="A20" s="39">
        <v>1200.0</v>
      </c>
      <c r="B20" s="39">
        <v>1000.0</v>
      </c>
      <c r="C20" s="39">
        <v>600.0</v>
      </c>
      <c r="D20" s="38">
        <v>2000.0</v>
      </c>
      <c r="E20" s="39">
        <v>3000.0</v>
      </c>
      <c r="F20" s="49"/>
    </row>
    <row r="21">
      <c r="A21" s="39">
        <v>1200.0</v>
      </c>
      <c r="B21" s="39">
        <v>970.0</v>
      </c>
      <c r="C21" s="39">
        <v>1800.0</v>
      </c>
      <c r="D21" s="39">
        <v>3500.0</v>
      </c>
      <c r="E21" s="38">
        <v>8000.0</v>
      </c>
      <c r="F21" s="49"/>
      <c r="G21" s="102"/>
    </row>
    <row r="22">
      <c r="A22" s="46">
        <v>3000.0</v>
      </c>
      <c r="B22" s="46">
        <v>1300.0</v>
      </c>
      <c r="C22" s="46">
        <v>1500.0</v>
      </c>
      <c r="D22" s="46">
        <v>3000.0</v>
      </c>
      <c r="E22" s="38">
        <v>6000.0</v>
      </c>
      <c r="F22" s="49"/>
      <c r="G22" s="103"/>
    </row>
    <row r="23">
      <c r="A23" s="46">
        <v>1500.0</v>
      </c>
      <c r="B23" s="46">
        <v>1600.0</v>
      </c>
      <c r="C23" s="46">
        <v>2600.0</v>
      </c>
      <c r="D23" s="46">
        <v>2000.0</v>
      </c>
      <c r="E23" s="46">
        <v>800.0</v>
      </c>
      <c r="F23" s="49"/>
      <c r="G23" s="104"/>
      <c r="H23" s="104"/>
      <c r="I23" s="104"/>
      <c r="J23" s="104"/>
    </row>
    <row r="24">
      <c r="A24" s="46">
        <v>1200.0</v>
      </c>
      <c r="B24" s="46">
        <v>6000.0</v>
      </c>
      <c r="C24" s="46">
        <v>2000.0</v>
      </c>
      <c r="D24" s="46">
        <v>2000.0</v>
      </c>
      <c r="E24" s="46">
        <v>2000.0</v>
      </c>
      <c r="F24" s="49"/>
      <c r="G24" s="104"/>
      <c r="H24" s="104"/>
      <c r="I24" s="104"/>
      <c r="J24" s="104"/>
    </row>
    <row r="25">
      <c r="A25" s="46">
        <v>3600.0</v>
      </c>
      <c r="B25" s="46">
        <v>1200.0</v>
      </c>
      <c r="C25" s="46">
        <v>1000.0</v>
      </c>
      <c r="D25" s="46">
        <v>1800.0</v>
      </c>
      <c r="E25" s="46">
        <v>4000.0</v>
      </c>
      <c r="F25" s="49"/>
      <c r="G25" s="104" t="s">
        <v>11</v>
      </c>
    </row>
    <row r="26">
      <c r="A26" s="46">
        <v>2000.0</v>
      </c>
      <c r="B26" s="46">
        <v>3000.0</v>
      </c>
      <c r="C26" s="46">
        <v>600.0</v>
      </c>
      <c r="D26" s="46">
        <v>4500.0</v>
      </c>
      <c r="E26" s="46">
        <v>1500.0</v>
      </c>
      <c r="F26" s="49"/>
      <c r="G26" s="105"/>
      <c r="H26" s="105"/>
      <c r="I26" s="106"/>
      <c r="J26" s="106"/>
    </row>
    <row r="27">
      <c r="A27" s="46">
        <v>1500.0</v>
      </c>
      <c r="B27" s="46">
        <v>600.0</v>
      </c>
      <c r="C27" s="46">
        <v>2000.0</v>
      </c>
      <c r="D27" s="46">
        <v>900.0</v>
      </c>
      <c r="E27" s="46">
        <v>1200.0</v>
      </c>
      <c r="F27" s="49"/>
      <c r="G27" s="105"/>
      <c r="H27" s="105"/>
      <c r="I27" s="106"/>
      <c r="J27" s="106"/>
    </row>
    <row r="28">
      <c r="A28" s="46">
        <v>300.0</v>
      </c>
      <c r="B28" s="46">
        <v>800.0</v>
      </c>
      <c r="C28" s="46">
        <v>1200.0</v>
      </c>
      <c r="D28" s="46">
        <v>1500.0</v>
      </c>
      <c r="E28" s="46">
        <v>500.0</v>
      </c>
      <c r="F28" s="49"/>
      <c r="G28" s="105"/>
      <c r="H28" s="105"/>
      <c r="I28" s="106"/>
      <c r="J28" s="106"/>
    </row>
    <row r="29">
      <c r="A29" s="46">
        <v>500.0</v>
      </c>
      <c r="B29" s="46">
        <v>700.0</v>
      </c>
      <c r="C29" s="46">
        <v>1600.0</v>
      </c>
      <c r="D29" s="46">
        <v>1200.0</v>
      </c>
      <c r="E29" s="46">
        <v>1700.0</v>
      </c>
      <c r="F29" s="49"/>
      <c r="G29" s="105"/>
      <c r="H29" s="105"/>
      <c r="I29" s="106"/>
      <c r="J29" s="106"/>
    </row>
    <row r="30">
      <c r="A30" s="53">
        <f t="shared" ref="A30:E30" si="1">SUM(A1:A29)</f>
        <v>44000</v>
      </c>
      <c r="B30" s="53">
        <f t="shared" si="1"/>
        <v>41620</v>
      </c>
      <c r="C30" s="53">
        <f t="shared" si="1"/>
        <v>45500</v>
      </c>
      <c r="D30" s="53">
        <f t="shared" si="1"/>
        <v>43350</v>
      </c>
      <c r="E30" s="53">
        <f t="shared" si="1"/>
        <v>53620</v>
      </c>
      <c r="F30" s="49"/>
    </row>
    <row r="31">
      <c r="A31" s="54"/>
      <c r="E31" s="55"/>
      <c r="F31" s="56"/>
    </row>
    <row r="32">
      <c r="A32" s="57" t="s">
        <v>9</v>
      </c>
      <c r="B32" s="57" t="s">
        <v>10</v>
      </c>
      <c r="C32" s="57" t="s">
        <v>4</v>
      </c>
      <c r="D32" s="57" t="s">
        <v>3</v>
      </c>
      <c r="E32" s="57" t="s">
        <v>2</v>
      </c>
    </row>
    <row r="33">
      <c r="A33" s="53">
        <f>SUM(A30:E30)</f>
        <v>228090</v>
      </c>
      <c r="B33" s="53">
        <f>COUNTIF(A1:E29,"&gt;0")</f>
        <v>145</v>
      </c>
      <c r="C33" s="58">
        <f>IF(B33=0,0,A33/B33)</f>
        <v>1573.034483</v>
      </c>
      <c r="D33" s="58">
        <f>IF(A33=0,0,SMALL(A1:E29,COUNTIF(A1:E29,0)+1))</f>
        <v>300</v>
      </c>
      <c r="E33" s="58">
        <f>MAX(A1:E29)</f>
        <v>8000</v>
      </c>
    </row>
  </sheetData>
  <mergeCells count="5">
    <mergeCell ref="F1:F19"/>
    <mergeCell ref="G21:J21"/>
    <mergeCell ref="G22:J22"/>
    <mergeCell ref="G25:J25"/>
    <mergeCell ref="A31:E31"/>
  </mergeCells>
  <conditionalFormatting sqref="A1:D21">
    <cfRule type="cellIs" dxfId="0" priority="1" operator="greaterThan">
      <formula>0</formula>
    </cfRule>
  </conditionalFormatting>
  <conditionalFormatting sqref="E1:E22">
    <cfRule type="cellIs" dxfId="0" priority="2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8">
        <v>429.0</v>
      </c>
      <c r="B1" s="39">
        <v>400.0</v>
      </c>
      <c r="C1" s="39">
        <v>520.0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500.0</v>
      </c>
      <c r="B2" s="39">
        <v>375.0</v>
      </c>
      <c r="C2" s="39">
        <v>500.0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350.0</v>
      </c>
      <c r="B3" s="39">
        <v>500.0</v>
      </c>
      <c r="C3" s="39">
        <v>500.0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500.0</v>
      </c>
      <c r="B4" s="38">
        <v>330.0</v>
      </c>
      <c r="C4" s="39">
        <v>600.0</v>
      </c>
      <c r="D4" s="39">
        <v>0.0</v>
      </c>
      <c r="E4" s="39">
        <v>0.0</v>
      </c>
      <c r="F4" s="44"/>
      <c r="G4" s="47"/>
    </row>
    <row r="5">
      <c r="A5" s="39">
        <v>350.0</v>
      </c>
      <c r="B5" s="39">
        <v>500.0</v>
      </c>
      <c r="C5" s="39">
        <v>450.0</v>
      </c>
      <c r="D5" s="39">
        <v>0.0</v>
      </c>
      <c r="E5" s="39">
        <v>0.0</v>
      </c>
      <c r="F5" s="44"/>
    </row>
    <row r="6">
      <c r="A6" s="39">
        <v>600.0</v>
      </c>
      <c r="B6" s="38">
        <v>320.0</v>
      </c>
      <c r="C6" s="38">
        <v>580.0</v>
      </c>
      <c r="D6" s="39">
        <v>0.0</v>
      </c>
      <c r="E6" s="39">
        <v>0.0</v>
      </c>
      <c r="F6" s="44"/>
    </row>
    <row r="7">
      <c r="A7" s="39">
        <v>450.0</v>
      </c>
      <c r="B7" s="38">
        <v>300.0</v>
      </c>
      <c r="C7" s="38">
        <v>550.0</v>
      </c>
      <c r="D7" s="39">
        <v>0.0</v>
      </c>
      <c r="E7" s="39">
        <v>0.0</v>
      </c>
      <c r="F7" s="44"/>
    </row>
    <row r="8">
      <c r="A8" s="39">
        <v>300.0</v>
      </c>
      <c r="B8" s="39">
        <v>450.0</v>
      </c>
      <c r="C8" s="38">
        <v>360.0</v>
      </c>
      <c r="D8" s="39">
        <v>0.0</v>
      </c>
      <c r="E8" s="39">
        <v>0.0</v>
      </c>
      <c r="F8" s="44"/>
    </row>
    <row r="9">
      <c r="A9" s="38">
        <v>700.0</v>
      </c>
      <c r="B9" s="39">
        <v>320.0</v>
      </c>
      <c r="C9" s="38">
        <v>350.0</v>
      </c>
      <c r="D9" s="39">
        <v>0.0</v>
      </c>
      <c r="E9" s="39">
        <v>0.0</v>
      </c>
      <c r="F9" s="44"/>
    </row>
    <row r="10">
      <c r="A10" s="39">
        <v>350.0</v>
      </c>
      <c r="B10" s="39">
        <v>350.0</v>
      </c>
      <c r="C10" s="38">
        <v>500.0</v>
      </c>
      <c r="D10" s="39">
        <v>0.0</v>
      </c>
      <c r="E10" s="39">
        <v>0.0</v>
      </c>
      <c r="F10" s="44"/>
    </row>
    <row r="11">
      <c r="A11" s="38">
        <v>350.0</v>
      </c>
      <c r="B11" s="39">
        <v>450.0</v>
      </c>
      <c r="C11" s="38">
        <v>350.0</v>
      </c>
      <c r="D11" s="39">
        <v>0.0</v>
      </c>
      <c r="E11" s="39">
        <v>0.0</v>
      </c>
      <c r="F11" s="44"/>
    </row>
    <row r="12">
      <c r="A12" s="39">
        <v>300.0</v>
      </c>
      <c r="B12" s="38">
        <v>600.0</v>
      </c>
      <c r="C12" s="38">
        <v>500.0</v>
      </c>
      <c r="D12" s="39">
        <v>0.0</v>
      </c>
      <c r="E12" s="39">
        <v>0.0</v>
      </c>
      <c r="F12" s="44"/>
    </row>
    <row r="13">
      <c r="A13" s="39">
        <v>344.0</v>
      </c>
      <c r="B13" s="39">
        <v>350.0</v>
      </c>
      <c r="C13" s="38">
        <v>600.0</v>
      </c>
      <c r="D13" s="39">
        <v>0.0</v>
      </c>
      <c r="E13" s="39">
        <v>0.0</v>
      </c>
      <c r="F13" s="44"/>
    </row>
    <row r="14">
      <c r="A14" s="39">
        <v>600.0</v>
      </c>
      <c r="B14" s="39">
        <v>350.0</v>
      </c>
      <c r="C14" s="38">
        <v>300.0</v>
      </c>
      <c r="D14" s="39">
        <v>0.0</v>
      </c>
      <c r="E14" s="39">
        <v>0.0</v>
      </c>
      <c r="F14" s="44"/>
    </row>
    <row r="15">
      <c r="A15" s="39">
        <v>500.0</v>
      </c>
      <c r="B15" s="39">
        <v>450.0</v>
      </c>
      <c r="C15" s="38">
        <v>450.0</v>
      </c>
      <c r="D15" s="39">
        <v>0.0</v>
      </c>
      <c r="E15" s="39">
        <v>0.0</v>
      </c>
      <c r="F15" s="44"/>
    </row>
    <row r="16">
      <c r="A16" s="39">
        <v>450.0</v>
      </c>
      <c r="B16" s="39">
        <v>300.0</v>
      </c>
      <c r="C16" s="38">
        <v>450.0</v>
      </c>
      <c r="D16" s="39">
        <v>0.0</v>
      </c>
      <c r="E16" s="39">
        <v>0.0</v>
      </c>
      <c r="F16" s="44"/>
    </row>
    <row r="17">
      <c r="A17" s="39">
        <v>400.0</v>
      </c>
      <c r="B17" s="39">
        <v>350.0</v>
      </c>
      <c r="C17" s="38">
        <v>800.0</v>
      </c>
      <c r="D17" s="39">
        <v>0.0</v>
      </c>
      <c r="E17" s="39">
        <v>0.0</v>
      </c>
      <c r="F17" s="44"/>
    </row>
    <row r="18">
      <c r="A18" s="39">
        <v>300.0</v>
      </c>
      <c r="B18" s="38">
        <v>350.0</v>
      </c>
      <c r="C18" s="38">
        <v>550.0</v>
      </c>
      <c r="D18" s="39">
        <v>0.0</v>
      </c>
      <c r="E18" s="39">
        <v>0.0</v>
      </c>
      <c r="F18" s="44"/>
    </row>
    <row r="19">
      <c r="A19" s="38">
        <v>320.0</v>
      </c>
      <c r="B19" s="39">
        <v>600.0</v>
      </c>
      <c r="C19" s="38">
        <v>400.0</v>
      </c>
      <c r="D19" s="39">
        <v>0.0</v>
      </c>
      <c r="E19" s="39">
        <v>0.0</v>
      </c>
      <c r="F19" s="48"/>
    </row>
    <row r="20">
      <c r="A20" s="39">
        <v>350.0</v>
      </c>
      <c r="B20" s="38">
        <v>550.0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8443</v>
      </c>
      <c r="B21" s="53">
        <f t="shared" si="1"/>
        <v>8195</v>
      </c>
      <c r="C21" s="53">
        <f t="shared" si="1"/>
        <v>9310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25948</v>
      </c>
      <c r="B24" s="53">
        <f>COUNTIF(A1:E20,"&gt;0")</f>
        <v>59</v>
      </c>
      <c r="C24" s="58">
        <f>IF(B24=0,0,A24/B24)</f>
        <v>439.7966102</v>
      </c>
      <c r="D24" s="58">
        <f>IF(A24=0,0,SMALL(A1:E20,COUNTIF(A1:E20,0)+1))</f>
        <v>300</v>
      </c>
      <c r="E24" s="58">
        <f>MAX(A1:E20)</f>
        <v>800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1.0" footer="0.0" header="0.0" left="1.0" right="1.0" top="1.0"/>
  <pageSetup paperSize="9" orientation="landscape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500.0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500.0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850.0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650.0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600.0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800.0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600.0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850.0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1000.0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500.0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800.0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700.0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400.0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400.0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600.0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600.0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1000.0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800.0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850.0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13000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13000</v>
      </c>
      <c r="B24" s="53">
        <f>COUNTIF(A1:E20,"&gt;0")</f>
        <v>19</v>
      </c>
      <c r="C24" s="58">
        <f>IF(B24=0,0,A24/B24)</f>
        <v>684.2105263</v>
      </c>
      <c r="D24" s="58">
        <f>IF(A24=0,0,SMALL(A1:E20,COUNTIF(A1:E20,0)+1))</f>
        <v>400</v>
      </c>
      <c r="E24" s="58">
        <f>MAX(A1:E20)</f>
        <v>1000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650.0</v>
      </c>
      <c r="B1" s="39">
        <v>600.0</v>
      </c>
      <c r="C1" s="38">
        <v>500.0</v>
      </c>
      <c r="D1" s="39">
        <v>600.0</v>
      </c>
      <c r="E1" s="39">
        <v>700.0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700.0</v>
      </c>
      <c r="B2" s="39">
        <v>400.0</v>
      </c>
      <c r="C2" s="38">
        <v>700.0</v>
      </c>
      <c r="D2" s="38">
        <v>550.0</v>
      </c>
      <c r="E2" s="107"/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650.0</v>
      </c>
      <c r="B3" s="39">
        <v>700.0</v>
      </c>
      <c r="C3" s="38">
        <v>900.0</v>
      </c>
      <c r="D3" s="38">
        <v>2000.0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500.0</v>
      </c>
      <c r="B4" s="39">
        <v>550.0</v>
      </c>
      <c r="C4" s="38">
        <v>1200.0</v>
      </c>
      <c r="D4" s="38">
        <v>1800.0</v>
      </c>
      <c r="E4" s="39">
        <v>0.0</v>
      </c>
      <c r="F4" s="44"/>
      <c r="G4" s="47"/>
    </row>
    <row r="5">
      <c r="A5" s="39">
        <v>650.0</v>
      </c>
      <c r="B5" s="39">
        <v>600.0</v>
      </c>
      <c r="C5" s="38">
        <v>2500.0</v>
      </c>
      <c r="D5" s="39">
        <v>0.0</v>
      </c>
      <c r="E5" s="39">
        <v>0.0</v>
      </c>
      <c r="F5" s="44"/>
    </row>
    <row r="6">
      <c r="A6" s="39">
        <v>500.0</v>
      </c>
      <c r="B6" s="39">
        <v>650.0</v>
      </c>
      <c r="C6" s="38">
        <v>600.0</v>
      </c>
      <c r="D6" s="39">
        <v>0.0</v>
      </c>
      <c r="E6" s="39">
        <v>0.0</v>
      </c>
      <c r="F6" s="44"/>
    </row>
    <row r="7">
      <c r="A7" s="39">
        <v>600.0</v>
      </c>
      <c r="B7" s="39">
        <v>500.0</v>
      </c>
      <c r="C7" s="38">
        <v>700.0</v>
      </c>
      <c r="D7" s="39">
        <v>0.0</v>
      </c>
      <c r="E7" s="39">
        <v>0.0</v>
      </c>
      <c r="F7" s="44"/>
    </row>
    <row r="8">
      <c r="A8" s="39">
        <v>600.0</v>
      </c>
      <c r="B8" s="39">
        <v>600.0</v>
      </c>
      <c r="C8" s="38">
        <v>800.0</v>
      </c>
      <c r="D8" s="39">
        <v>0.0</v>
      </c>
      <c r="E8" s="39">
        <v>0.0</v>
      </c>
      <c r="F8" s="44"/>
      <c r="I8" s="59"/>
    </row>
    <row r="9">
      <c r="A9" s="39">
        <v>700.0</v>
      </c>
      <c r="B9" s="39">
        <v>620.0</v>
      </c>
      <c r="C9" s="38">
        <v>650.0</v>
      </c>
      <c r="D9" s="39">
        <v>0.0</v>
      </c>
      <c r="E9" s="39">
        <v>0.0</v>
      </c>
      <c r="F9" s="44"/>
    </row>
    <row r="10">
      <c r="A10" s="39">
        <v>250.0</v>
      </c>
      <c r="B10" s="39">
        <v>700.0</v>
      </c>
      <c r="C10" s="38">
        <v>650.0</v>
      </c>
      <c r="D10" s="39">
        <v>0.0</v>
      </c>
      <c r="E10" s="39">
        <v>0.0</v>
      </c>
      <c r="F10" s="44"/>
    </row>
    <row r="11">
      <c r="A11" s="39">
        <v>900.0</v>
      </c>
      <c r="B11" s="39">
        <v>650.0</v>
      </c>
      <c r="C11" s="39">
        <v>0.0</v>
      </c>
      <c r="D11" s="39">
        <v>0.0</v>
      </c>
      <c r="E11" s="39">
        <v>0.0</v>
      </c>
      <c r="F11" s="44"/>
    </row>
    <row r="12">
      <c r="A12" s="39">
        <v>350.0</v>
      </c>
      <c r="B12" s="39">
        <v>300.0</v>
      </c>
      <c r="C12" s="39">
        <v>0.0</v>
      </c>
      <c r="D12" s="39">
        <v>0.0</v>
      </c>
      <c r="E12" s="39">
        <v>0.0</v>
      </c>
      <c r="F12" s="44"/>
    </row>
    <row r="13">
      <c r="A13" s="39">
        <v>500.0</v>
      </c>
      <c r="B13" s="39">
        <v>550.0</v>
      </c>
      <c r="C13" s="39">
        <v>0.0</v>
      </c>
      <c r="D13" s="39">
        <v>0.0</v>
      </c>
      <c r="E13" s="39">
        <v>0.0</v>
      </c>
      <c r="F13" s="44"/>
    </row>
    <row r="14">
      <c r="A14" s="39">
        <v>500.0</v>
      </c>
      <c r="B14" s="39">
        <v>300.0</v>
      </c>
      <c r="C14" s="39">
        <v>0.0</v>
      </c>
      <c r="D14" s="39">
        <v>0.0</v>
      </c>
      <c r="E14" s="39">
        <v>0.0</v>
      </c>
      <c r="F14" s="44"/>
    </row>
    <row r="15">
      <c r="A15" s="39">
        <v>1200.0</v>
      </c>
      <c r="B15" s="39">
        <v>550.0</v>
      </c>
      <c r="C15" s="39">
        <v>0.0</v>
      </c>
      <c r="D15" s="39">
        <v>0.0</v>
      </c>
      <c r="E15" s="39">
        <v>0.0</v>
      </c>
      <c r="F15" s="44"/>
    </row>
    <row r="16">
      <c r="A16" s="39">
        <v>600.0</v>
      </c>
      <c r="B16" s="39">
        <v>1000.0</v>
      </c>
      <c r="C16" s="39">
        <v>0.0</v>
      </c>
      <c r="D16" s="39">
        <v>0.0</v>
      </c>
      <c r="E16" s="39">
        <v>0.0</v>
      </c>
      <c r="F16" s="44"/>
    </row>
    <row r="17">
      <c r="A17" s="39">
        <v>200.0</v>
      </c>
      <c r="B17" s="39">
        <v>800.0</v>
      </c>
      <c r="C17" s="39">
        <v>0.0</v>
      </c>
      <c r="D17" s="39">
        <v>0.0</v>
      </c>
      <c r="E17" s="39">
        <v>0.0</v>
      </c>
      <c r="F17" s="44"/>
    </row>
    <row r="18">
      <c r="A18" s="39">
        <v>600.0</v>
      </c>
      <c r="B18" s="39">
        <v>680.0</v>
      </c>
      <c r="C18" s="39">
        <v>0.0</v>
      </c>
      <c r="D18" s="39">
        <v>0.0</v>
      </c>
      <c r="E18" s="39">
        <v>0.0</v>
      </c>
      <c r="F18" s="44"/>
    </row>
    <row r="19">
      <c r="A19" s="39">
        <v>500.0</v>
      </c>
      <c r="B19" s="38">
        <v>700.0</v>
      </c>
      <c r="C19" s="39">
        <v>0.0</v>
      </c>
      <c r="D19" s="39">
        <v>0.0</v>
      </c>
      <c r="E19" s="39">
        <v>0.0</v>
      </c>
      <c r="F19" s="48"/>
    </row>
    <row r="20">
      <c r="A20" s="39">
        <v>600.0</v>
      </c>
      <c r="B20" s="38">
        <v>600.0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11750</v>
      </c>
      <c r="B21" s="53">
        <f t="shared" si="1"/>
        <v>12050</v>
      </c>
      <c r="C21" s="53">
        <f t="shared" si="1"/>
        <v>9200</v>
      </c>
      <c r="D21" s="53">
        <f t="shared" si="1"/>
        <v>4950</v>
      </c>
      <c r="E21" s="53">
        <f t="shared" si="1"/>
        <v>700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38650</v>
      </c>
      <c r="B24" s="53">
        <f>COUNTIF(A1:E20,"&gt;0")</f>
        <v>55</v>
      </c>
      <c r="C24" s="58">
        <f>IF(B24=0,0,A24/B24)</f>
        <v>702.7272727</v>
      </c>
      <c r="D24" s="58">
        <f>IF(A24=0,0,SMALL(A1:E20,COUNTIF(A1:E20,0)+1))</f>
        <v>200</v>
      </c>
      <c r="E24" s="58">
        <f>MAX(A1:E20)</f>
        <v>2500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450.0</v>
      </c>
      <c r="B1" s="39">
        <v>450.0</v>
      </c>
      <c r="C1" s="39">
        <v>400.0</v>
      </c>
      <c r="D1" s="38">
        <v>300.0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500.0</v>
      </c>
      <c r="B2" s="39">
        <v>200.0</v>
      </c>
      <c r="C2" s="38">
        <v>480.0</v>
      </c>
      <c r="D2" s="38">
        <v>900.0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350.0</v>
      </c>
      <c r="B3" s="39">
        <v>350.0</v>
      </c>
      <c r="C3" s="38">
        <v>300.0</v>
      </c>
      <c r="D3" s="38">
        <v>1900.0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450.0</v>
      </c>
      <c r="B4" s="39">
        <v>450.0</v>
      </c>
      <c r="C4" s="38">
        <v>400.0</v>
      </c>
      <c r="D4" s="38">
        <v>400.0</v>
      </c>
      <c r="E4" s="39">
        <v>0.0</v>
      </c>
      <c r="F4" s="44"/>
      <c r="G4" s="47"/>
    </row>
    <row r="5">
      <c r="A5" s="39">
        <v>400.0</v>
      </c>
      <c r="B5" s="39">
        <v>450.0</v>
      </c>
      <c r="C5" s="38">
        <v>720.0</v>
      </c>
      <c r="D5" s="38">
        <v>780.0</v>
      </c>
      <c r="E5" s="39">
        <v>0.0</v>
      </c>
      <c r="F5" s="44"/>
    </row>
    <row r="6">
      <c r="A6" s="39">
        <v>500.0</v>
      </c>
      <c r="B6" s="39">
        <v>250.0</v>
      </c>
      <c r="C6" s="38">
        <v>400.0</v>
      </c>
      <c r="D6" s="38">
        <v>350.0</v>
      </c>
      <c r="E6" s="39">
        <v>0.0</v>
      </c>
      <c r="F6" s="44"/>
    </row>
    <row r="7">
      <c r="A7" s="39">
        <v>500.0</v>
      </c>
      <c r="B7" s="39">
        <v>450.0</v>
      </c>
      <c r="C7" s="38">
        <v>300.0</v>
      </c>
      <c r="D7" s="38">
        <v>200.0</v>
      </c>
      <c r="E7" s="39">
        <v>0.0</v>
      </c>
      <c r="F7" s="44"/>
    </row>
    <row r="8">
      <c r="A8" s="39">
        <v>150.0</v>
      </c>
      <c r="B8" s="39">
        <v>500.0</v>
      </c>
      <c r="C8" s="38">
        <v>500.0</v>
      </c>
      <c r="D8" s="38">
        <v>450.0</v>
      </c>
      <c r="E8" s="39">
        <v>0.0</v>
      </c>
      <c r="F8" s="44"/>
    </row>
    <row r="9">
      <c r="A9" s="39">
        <v>300.0</v>
      </c>
      <c r="B9" s="39">
        <v>250.0</v>
      </c>
      <c r="C9" s="38">
        <v>200.0</v>
      </c>
      <c r="D9" s="38">
        <v>1000.0</v>
      </c>
      <c r="E9" s="39">
        <v>0.0</v>
      </c>
      <c r="F9" s="44"/>
    </row>
    <row r="10">
      <c r="A10" s="39">
        <v>450.0</v>
      </c>
      <c r="B10" s="39">
        <v>520.0</v>
      </c>
      <c r="C10" s="38">
        <v>500.0</v>
      </c>
      <c r="D10" s="38">
        <v>900.0</v>
      </c>
      <c r="E10" s="39">
        <v>0.0</v>
      </c>
      <c r="F10" s="44"/>
    </row>
    <row r="11">
      <c r="A11" s="39">
        <v>400.0</v>
      </c>
      <c r="B11" s="39">
        <v>500.0</v>
      </c>
      <c r="C11" s="38">
        <v>250.0</v>
      </c>
      <c r="D11" s="39">
        <v>0.0</v>
      </c>
      <c r="E11" s="39">
        <v>0.0</v>
      </c>
      <c r="F11" s="44"/>
    </row>
    <row r="12">
      <c r="A12" s="39">
        <v>250.0</v>
      </c>
      <c r="B12" s="39">
        <v>525.0</v>
      </c>
      <c r="C12" s="38">
        <v>400.0</v>
      </c>
      <c r="D12" s="39">
        <v>0.0</v>
      </c>
      <c r="E12" s="39">
        <v>0.0</v>
      </c>
      <c r="F12" s="44"/>
    </row>
    <row r="13">
      <c r="A13" s="39">
        <v>500.0</v>
      </c>
      <c r="B13" s="39">
        <v>200.0</v>
      </c>
      <c r="C13" s="38">
        <v>550.0</v>
      </c>
      <c r="D13" s="39">
        <v>0.0</v>
      </c>
      <c r="E13" s="39">
        <v>0.0</v>
      </c>
      <c r="F13" s="44"/>
    </row>
    <row r="14">
      <c r="A14" s="39">
        <v>190.0</v>
      </c>
      <c r="B14" s="39">
        <v>300.0</v>
      </c>
      <c r="C14" s="38">
        <v>650.0</v>
      </c>
      <c r="D14" s="39">
        <v>0.0</v>
      </c>
      <c r="E14" s="39">
        <v>0.0</v>
      </c>
      <c r="F14" s="44"/>
    </row>
    <row r="15">
      <c r="A15" s="39">
        <v>350.0</v>
      </c>
      <c r="B15" s="39">
        <v>200.0</v>
      </c>
      <c r="C15" s="38">
        <v>650.0</v>
      </c>
      <c r="D15" s="39">
        <v>0.0</v>
      </c>
      <c r="E15" s="39">
        <v>0.0</v>
      </c>
      <c r="F15" s="44"/>
    </row>
    <row r="16">
      <c r="A16" s="39">
        <v>250.0</v>
      </c>
      <c r="B16" s="39">
        <v>500.0</v>
      </c>
      <c r="C16" s="38">
        <v>300.0</v>
      </c>
      <c r="D16" s="39">
        <v>0.0</v>
      </c>
      <c r="E16" s="39">
        <v>0.0</v>
      </c>
      <c r="F16" s="44"/>
    </row>
    <row r="17">
      <c r="A17" s="39">
        <v>300.0</v>
      </c>
      <c r="B17" s="39">
        <v>500.0</v>
      </c>
      <c r="C17" s="38">
        <v>250.0</v>
      </c>
      <c r="D17" s="39">
        <v>0.0</v>
      </c>
      <c r="E17" s="39">
        <v>0.0</v>
      </c>
      <c r="F17" s="44"/>
    </row>
    <row r="18">
      <c r="A18" s="39">
        <v>600.0</v>
      </c>
      <c r="B18" s="39">
        <v>270.0</v>
      </c>
      <c r="C18" s="38">
        <v>400.0</v>
      </c>
      <c r="D18" s="39">
        <v>0.0</v>
      </c>
      <c r="E18" s="39">
        <v>0.0</v>
      </c>
      <c r="F18" s="44"/>
    </row>
    <row r="19">
      <c r="A19" s="39">
        <v>300.0</v>
      </c>
      <c r="B19" s="39">
        <v>360.0</v>
      </c>
      <c r="C19" s="38">
        <v>450.0</v>
      </c>
      <c r="D19" s="39">
        <v>0.0</v>
      </c>
      <c r="E19" s="39">
        <v>0.0</v>
      </c>
      <c r="F19" s="48"/>
    </row>
    <row r="20">
      <c r="A20" s="38">
        <v>300.0</v>
      </c>
      <c r="B20" s="39">
        <v>450.0</v>
      </c>
      <c r="C20" s="38">
        <v>400.0</v>
      </c>
      <c r="D20" s="38">
        <v>0.0</v>
      </c>
      <c r="E20" s="38">
        <v>0.0</v>
      </c>
      <c r="F20" s="49"/>
    </row>
    <row r="21">
      <c r="A21" s="53">
        <f t="shared" ref="A21:E21" si="1">SUM(A1:A20)</f>
        <v>7490</v>
      </c>
      <c r="B21" s="53">
        <f t="shared" si="1"/>
        <v>7675</v>
      </c>
      <c r="C21" s="53">
        <f t="shared" si="1"/>
        <v>8500</v>
      </c>
      <c r="D21" s="53">
        <f t="shared" si="1"/>
        <v>7180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30845</v>
      </c>
      <c r="B24" s="53">
        <f>COUNTIF(A1:E20,"&gt;0")</f>
        <v>70</v>
      </c>
      <c r="C24" s="58">
        <f>IF(B24=0,0,A24/B24)</f>
        <v>440.6428571</v>
      </c>
      <c r="D24" s="58">
        <f>IF(A24=0,0,SMALL(A1:E20,COUNTIF(A1:E20,0)+1))</f>
        <v>150</v>
      </c>
      <c r="E24" s="58">
        <f>MAX(A1:E20)</f>
        <v>1900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300.0</v>
      </c>
      <c r="B1" s="39">
        <v>900.0</v>
      </c>
      <c r="C1" s="38">
        <v>800.0</v>
      </c>
      <c r="D1" s="39">
        <v>400.0</v>
      </c>
      <c r="E1" s="39">
        <v>300.0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300.0</v>
      </c>
      <c r="B2" s="38">
        <v>700.0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250.0</v>
      </c>
      <c r="B3" s="38">
        <v>500.0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300.0</v>
      </c>
      <c r="B4" s="38">
        <v>600.0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250.0</v>
      </c>
      <c r="B5" s="38">
        <v>800.0</v>
      </c>
      <c r="C5" s="39">
        <v>0.0</v>
      </c>
      <c r="D5" s="39">
        <v>0.0</v>
      </c>
      <c r="E5" s="39">
        <v>0.0</v>
      </c>
      <c r="F5" s="44"/>
    </row>
    <row r="6">
      <c r="A6" s="39">
        <v>800.0</v>
      </c>
      <c r="B6" s="38">
        <v>1800.0</v>
      </c>
      <c r="C6" s="39">
        <v>0.0</v>
      </c>
      <c r="D6" s="39">
        <v>0.0</v>
      </c>
      <c r="E6" s="39">
        <v>0.0</v>
      </c>
      <c r="F6" s="44"/>
    </row>
    <row r="7">
      <c r="A7" s="39">
        <v>750.0</v>
      </c>
      <c r="B7" s="38">
        <v>1000.0</v>
      </c>
      <c r="C7" s="39">
        <v>0.0</v>
      </c>
      <c r="D7" s="39">
        <v>0.0</v>
      </c>
      <c r="E7" s="39">
        <v>0.0</v>
      </c>
      <c r="F7" s="44"/>
    </row>
    <row r="8">
      <c r="A8" s="38">
        <v>300.0</v>
      </c>
      <c r="B8" s="38">
        <v>450.0</v>
      </c>
      <c r="C8" s="39">
        <v>0.0</v>
      </c>
      <c r="D8" s="39">
        <v>0.0</v>
      </c>
      <c r="E8" s="39">
        <v>0.0</v>
      </c>
      <c r="F8" s="44"/>
    </row>
    <row r="9">
      <c r="A9" s="39">
        <v>600.0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300.0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3000.0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850.0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525.0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750.0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300.0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300.0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360.0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270.0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200.0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10705</v>
      </c>
      <c r="B21" s="53">
        <f t="shared" si="1"/>
        <v>6750</v>
      </c>
      <c r="C21" s="53">
        <f t="shared" si="1"/>
        <v>800</v>
      </c>
      <c r="D21" s="53">
        <f t="shared" si="1"/>
        <v>400</v>
      </c>
      <c r="E21" s="53">
        <f t="shared" si="1"/>
        <v>300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18955</v>
      </c>
      <c r="B24" s="53">
        <f>COUNTIF(A1:E20,"&gt;0")</f>
        <v>30</v>
      </c>
      <c r="C24" s="58">
        <f>IF(B24=0,0,A24/B24)</f>
        <v>631.8333333</v>
      </c>
      <c r="D24" s="58">
        <f>IF(A24=0,0,SMALL(A1:E20,COUNTIF(A1:E20,0)+1))</f>
        <v>200</v>
      </c>
      <c r="E24" s="58">
        <f>MAX(A1:E20)</f>
        <v>3000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8">
        <v>600.0</v>
      </c>
      <c r="B1" s="38">
        <v>3000.0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800.0</v>
      </c>
      <c r="B2" s="38">
        <v>800.0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800.0</v>
      </c>
      <c r="B3" s="38">
        <v>1000.0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1000.0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800.0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1000.0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1200.0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1000.0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500.0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700.0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1050.0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600.0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500.0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500.0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1000.0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1000.0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1500.0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1500.0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1000.0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800.0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17850</v>
      </c>
      <c r="B21" s="53">
        <f t="shared" si="1"/>
        <v>4800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22650</v>
      </c>
      <c r="B24" s="53">
        <f>COUNTIF(A1:E20,"&gt;0")</f>
        <v>23</v>
      </c>
      <c r="C24" s="58">
        <f>IF(B24=0,0,A24/B24)</f>
        <v>984.7826087</v>
      </c>
      <c r="D24" s="58">
        <f>IF(A24=0,0,SMALL(A1:E20,COUNTIF(A1:E20,0)+1))</f>
        <v>500</v>
      </c>
      <c r="E24" s="58">
        <f>MAX(A1:E20)</f>
        <v>3000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8" t="s">
        <v>131</v>
      </c>
      <c r="B1" s="39">
        <v>600.0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700.0</v>
      </c>
      <c r="B2" s="39">
        <v>450.0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700.0</v>
      </c>
      <c r="B3" s="39">
        <v>700.0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750.0</v>
      </c>
      <c r="B4" s="39">
        <v>500.0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600.0</v>
      </c>
      <c r="B5" s="39">
        <v>600.0</v>
      </c>
      <c r="C5" s="39">
        <v>0.0</v>
      </c>
      <c r="D5" s="39">
        <v>0.0</v>
      </c>
      <c r="E5" s="39">
        <v>0.0</v>
      </c>
      <c r="F5" s="44"/>
    </row>
    <row r="6">
      <c r="A6" s="39">
        <v>850.0</v>
      </c>
      <c r="B6" s="39">
        <v>600.0</v>
      </c>
      <c r="C6" s="39">
        <v>0.0</v>
      </c>
      <c r="D6" s="39">
        <v>0.0</v>
      </c>
      <c r="E6" s="39">
        <v>0.0</v>
      </c>
      <c r="F6" s="44"/>
    </row>
    <row r="7">
      <c r="A7" s="39">
        <v>750.0</v>
      </c>
      <c r="B7" s="39">
        <v>1500.0</v>
      </c>
      <c r="C7" s="39">
        <v>0.0</v>
      </c>
      <c r="D7" s="39">
        <v>0.0</v>
      </c>
      <c r="E7" s="39">
        <v>0.0</v>
      </c>
      <c r="F7" s="44"/>
    </row>
    <row r="8">
      <c r="A8" s="39">
        <v>500.0</v>
      </c>
      <c r="B8" s="39">
        <v>700.0</v>
      </c>
      <c r="C8" s="39">
        <v>0.0</v>
      </c>
      <c r="D8" s="39">
        <v>0.0</v>
      </c>
      <c r="E8" s="39">
        <v>0.0</v>
      </c>
      <c r="F8" s="44"/>
    </row>
    <row r="9">
      <c r="A9" s="39">
        <v>600.0</v>
      </c>
      <c r="B9" s="39">
        <v>300.0</v>
      </c>
      <c r="C9" s="39">
        <v>0.0</v>
      </c>
      <c r="D9" s="39">
        <v>0.0</v>
      </c>
      <c r="E9" s="39">
        <v>0.0</v>
      </c>
      <c r="F9" s="44"/>
    </row>
    <row r="10">
      <c r="A10" s="39">
        <v>700.0</v>
      </c>
      <c r="B10" s="39">
        <v>800.0</v>
      </c>
      <c r="C10" s="39">
        <v>0.0</v>
      </c>
      <c r="D10" s="39">
        <v>0.0</v>
      </c>
      <c r="E10" s="39">
        <v>0.0</v>
      </c>
      <c r="F10" s="44"/>
    </row>
    <row r="11">
      <c r="A11" s="39">
        <v>600.0</v>
      </c>
      <c r="B11" s="38">
        <v>750.0</v>
      </c>
      <c r="C11" s="39">
        <v>0.0</v>
      </c>
      <c r="D11" s="39">
        <v>0.0</v>
      </c>
      <c r="E11" s="39">
        <v>0.0</v>
      </c>
      <c r="F11" s="44"/>
    </row>
    <row r="12">
      <c r="A12" s="39">
        <v>850.0</v>
      </c>
      <c r="B12" s="38">
        <v>700.0</v>
      </c>
      <c r="C12" s="39">
        <v>0.0</v>
      </c>
      <c r="D12" s="39">
        <v>0.0</v>
      </c>
      <c r="E12" s="39">
        <v>0.0</v>
      </c>
      <c r="F12" s="44"/>
    </row>
    <row r="13">
      <c r="A13" s="39">
        <v>400.0</v>
      </c>
      <c r="B13" s="38">
        <v>700.0</v>
      </c>
      <c r="C13" s="39">
        <v>0.0</v>
      </c>
      <c r="D13" s="39">
        <v>0.0</v>
      </c>
      <c r="E13" s="39">
        <v>0.0</v>
      </c>
      <c r="F13" s="44"/>
    </row>
    <row r="14">
      <c r="A14" s="39">
        <v>800.0</v>
      </c>
      <c r="B14" s="38">
        <v>900.0</v>
      </c>
      <c r="C14" s="39">
        <v>0.0</v>
      </c>
      <c r="D14" s="39">
        <v>0.0</v>
      </c>
      <c r="E14" s="39">
        <v>0.0</v>
      </c>
      <c r="F14" s="44"/>
    </row>
    <row r="15">
      <c r="A15" s="39">
        <v>520.0</v>
      </c>
      <c r="B15" s="38">
        <v>1440.0</v>
      </c>
      <c r="C15" s="39">
        <v>0.0</v>
      </c>
      <c r="D15" s="39">
        <v>0.0</v>
      </c>
      <c r="E15" s="39">
        <v>0.0</v>
      </c>
      <c r="F15" s="44"/>
    </row>
    <row r="16">
      <c r="A16" s="39">
        <v>400.0</v>
      </c>
      <c r="B16" s="38">
        <v>400.0</v>
      </c>
      <c r="C16" s="39">
        <v>0.0</v>
      </c>
      <c r="D16" s="39">
        <v>0.0</v>
      </c>
      <c r="E16" s="39">
        <v>0.0</v>
      </c>
      <c r="F16" s="44"/>
    </row>
    <row r="17">
      <c r="A17" s="39">
        <v>300.0</v>
      </c>
      <c r="B17" s="38">
        <v>5000.0</v>
      </c>
      <c r="C17" s="39">
        <v>0.0</v>
      </c>
      <c r="D17" s="39">
        <v>0.0</v>
      </c>
      <c r="E17" s="39">
        <v>0.0</v>
      </c>
      <c r="F17" s="44"/>
    </row>
    <row r="18">
      <c r="A18" s="39">
        <v>650.0</v>
      </c>
      <c r="B18" s="38">
        <v>1500.0</v>
      </c>
      <c r="C18" s="39">
        <v>0.0</v>
      </c>
      <c r="D18" s="39">
        <v>0.0</v>
      </c>
      <c r="E18" s="39">
        <v>0.0</v>
      </c>
      <c r="F18" s="44"/>
    </row>
    <row r="19">
      <c r="A19" s="38">
        <v>750.0</v>
      </c>
      <c r="B19" s="38">
        <v>750.0</v>
      </c>
      <c r="C19" s="39">
        <v>0.0</v>
      </c>
      <c r="D19" s="39">
        <v>0.0</v>
      </c>
      <c r="E19" s="39">
        <v>0.0</v>
      </c>
      <c r="F19" s="48"/>
    </row>
    <row r="20">
      <c r="A20" s="38"/>
      <c r="B20" s="38">
        <v>2000.0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11420</v>
      </c>
      <c r="B21" s="53">
        <f t="shared" si="1"/>
        <v>20890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32310</v>
      </c>
      <c r="B24" s="53">
        <f>COUNTIF(A1:E20,"&gt;0")</f>
        <v>38</v>
      </c>
      <c r="C24" s="58">
        <f>IF(B24=0,0,A24/B24)</f>
        <v>850.2631579</v>
      </c>
      <c r="D24" s="58">
        <f>IF(A24=0,0,SMALL(A1:E20,COUNTIF(A1:E20,0)+1))</f>
        <v>300</v>
      </c>
      <c r="E24" s="58">
        <f>MAX(A1:E20)</f>
        <v>5000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50.0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8">
        <v>100.0</v>
      </c>
      <c r="B2" s="39">
        <v>0.0</v>
      </c>
      <c r="C2" s="39">
        <v>100.0</v>
      </c>
      <c r="D2" s="39">
        <v>300.0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70.0</v>
      </c>
      <c r="B3" s="39">
        <v>0.0</v>
      </c>
      <c r="C3" s="38">
        <v>250.0</v>
      </c>
      <c r="D3" s="39">
        <v>80.0</v>
      </c>
      <c r="E3" s="39">
        <v>120.0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60.0</v>
      </c>
      <c r="B4" s="39">
        <v>0.0</v>
      </c>
      <c r="C4" s="38">
        <v>400.0</v>
      </c>
      <c r="D4" s="39">
        <v>0.0</v>
      </c>
      <c r="E4" s="39">
        <v>0.0</v>
      </c>
      <c r="F4" s="44"/>
      <c r="G4" s="47"/>
    </row>
    <row r="5">
      <c r="A5" s="38">
        <v>100.0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8">
        <v>300.0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1000.0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/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1680</v>
      </c>
      <c r="B21" s="53">
        <f t="shared" si="1"/>
        <v>0</v>
      </c>
      <c r="C21" s="53">
        <f t="shared" si="1"/>
        <v>750</v>
      </c>
      <c r="D21" s="53">
        <f t="shared" si="1"/>
        <v>380</v>
      </c>
      <c r="E21" s="53">
        <f t="shared" si="1"/>
        <v>120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2930</v>
      </c>
      <c r="B24" s="53">
        <f>COUNTIF(A1:E20,"&gt;0")</f>
        <v>13</v>
      </c>
      <c r="C24" s="58">
        <f>IF(B24=0,0,A24/B24)</f>
        <v>225.3846154</v>
      </c>
      <c r="D24" s="58">
        <f>IF(A24=0,0,SMALL(A1:E20,COUNTIF(A1:E20,0)+1))</f>
        <v>50</v>
      </c>
      <c r="E24" s="58">
        <f>MAX(A1:E20)</f>
        <v>1000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200.0</v>
      </c>
      <c r="B1" s="38">
        <v>700.0</v>
      </c>
      <c r="C1" s="39">
        <v>0.0</v>
      </c>
      <c r="D1" s="39">
        <v>350.0</v>
      </c>
      <c r="E1" s="39">
        <v>650.0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400.0</v>
      </c>
      <c r="B2" s="38">
        <v>300.0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700.0</v>
      </c>
      <c r="B3" s="38">
        <v>3000.0</v>
      </c>
      <c r="C3" s="39">
        <v>0.0</v>
      </c>
      <c r="D3" s="39">
        <v>400.0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550.0</v>
      </c>
      <c r="B4" s="38">
        <v>1200.0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700.0</v>
      </c>
      <c r="B5" s="38">
        <v>1000.0</v>
      </c>
      <c r="C5" s="39">
        <v>0.0</v>
      </c>
      <c r="D5" s="39">
        <v>0.0</v>
      </c>
      <c r="E5" s="39">
        <v>0.0</v>
      </c>
      <c r="F5" s="44"/>
    </row>
    <row r="6">
      <c r="A6" s="39">
        <v>400.0</v>
      </c>
      <c r="B6" s="38">
        <v>600.0</v>
      </c>
      <c r="C6" s="39">
        <v>0.0</v>
      </c>
      <c r="D6" s="39">
        <v>0.0</v>
      </c>
      <c r="E6" s="39">
        <v>0.0</v>
      </c>
      <c r="F6" s="44"/>
    </row>
    <row r="7">
      <c r="A7" s="39">
        <v>400.0</v>
      </c>
      <c r="B7" s="38">
        <v>350.0</v>
      </c>
      <c r="C7" s="39">
        <v>0.0</v>
      </c>
      <c r="D7" s="39">
        <v>0.0</v>
      </c>
      <c r="E7" s="39">
        <v>0.0</v>
      </c>
      <c r="F7" s="44"/>
    </row>
    <row r="8">
      <c r="A8" s="39">
        <v>700.0</v>
      </c>
      <c r="B8" s="38">
        <v>200.0</v>
      </c>
      <c r="C8" s="39">
        <v>0.0</v>
      </c>
      <c r="D8" s="39">
        <v>0.0</v>
      </c>
      <c r="E8" s="39">
        <v>0.0</v>
      </c>
      <c r="F8" s="44"/>
    </row>
    <row r="9">
      <c r="A9" s="39">
        <v>500.0</v>
      </c>
      <c r="B9" s="38">
        <v>350.0</v>
      </c>
      <c r="C9" s="39">
        <v>0.0</v>
      </c>
      <c r="D9" s="39">
        <v>0.0</v>
      </c>
      <c r="E9" s="39">
        <v>0.0</v>
      </c>
      <c r="F9" s="44"/>
    </row>
    <row r="10">
      <c r="A10" s="39">
        <v>300.0</v>
      </c>
      <c r="B10" s="38">
        <v>1200.0</v>
      </c>
      <c r="C10" s="39">
        <v>0.0</v>
      </c>
      <c r="D10" s="39">
        <v>0.0</v>
      </c>
      <c r="E10" s="39">
        <v>0.0</v>
      </c>
      <c r="F10" s="44"/>
    </row>
    <row r="11">
      <c r="A11" s="39">
        <v>400.0</v>
      </c>
      <c r="B11" s="38">
        <v>500.0</v>
      </c>
      <c r="C11" s="39">
        <v>0.0</v>
      </c>
      <c r="D11" s="39">
        <v>400.0</v>
      </c>
      <c r="E11" s="39">
        <v>0.0</v>
      </c>
      <c r="F11" s="44"/>
    </row>
    <row r="12">
      <c r="A12" s="39">
        <v>450.0</v>
      </c>
      <c r="B12" s="39">
        <v>0.0</v>
      </c>
      <c r="C12" s="39">
        <v>0.0</v>
      </c>
      <c r="D12" s="39">
        <v>400.0</v>
      </c>
      <c r="E12" s="39">
        <v>500.0</v>
      </c>
      <c r="F12" s="44"/>
    </row>
    <row r="13">
      <c r="A13" s="39">
        <v>400.0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350.0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250.0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350.0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250.0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400.0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650.0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200.0</v>
      </c>
      <c r="B20" s="39">
        <v>0.0</v>
      </c>
      <c r="C20" s="39">
        <v>0.0</v>
      </c>
      <c r="D20" s="39">
        <v>400.0</v>
      </c>
      <c r="E20" s="39">
        <v>700.0</v>
      </c>
      <c r="F20" s="49"/>
    </row>
    <row r="21">
      <c r="A21" s="53">
        <f t="shared" ref="A21:E21" si="1">SUM(A1:A20)</f>
        <v>8550</v>
      </c>
      <c r="B21" s="53">
        <f t="shared" si="1"/>
        <v>9400</v>
      </c>
      <c r="C21" s="53">
        <f t="shared" si="1"/>
        <v>0</v>
      </c>
      <c r="D21" s="53">
        <f t="shared" si="1"/>
        <v>1950</v>
      </c>
      <c r="E21" s="53">
        <f t="shared" si="1"/>
        <v>1850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21750</v>
      </c>
      <c r="B24" s="53">
        <f>COUNTIF(A1:E20,"&gt;0")</f>
        <v>39</v>
      </c>
      <c r="C24" s="58">
        <f>IF(B24=0,0,A24/B24)</f>
        <v>557.6923077</v>
      </c>
      <c r="D24" s="58">
        <f>IF(A24=0,0,SMALL(A1:E20,COUNTIF(A1:E20,0)+1))</f>
        <v>200</v>
      </c>
      <c r="E24" s="58">
        <f>MAX(A1:E20)</f>
        <v>3000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>
      <pane ySplit="2.0" topLeftCell="A3" activePane="bottomLeft" state="frozen"/>
      <selection activeCell="B4" sqref="B4" pane="bottomLeft"/>
    </sheetView>
  </sheetViews>
  <sheetFormatPr customHeight="1" defaultColWidth="14.43" defaultRowHeight="12.75"/>
  <cols>
    <col customWidth="1" min="1" max="1" width="23.29"/>
    <col customWidth="1" min="2" max="2" width="15.0"/>
    <col customWidth="1" min="3" max="3" width="13.86"/>
    <col customWidth="1" min="4" max="4" width="13.71"/>
    <col customWidth="1" min="5" max="5" width="15.57"/>
    <col customWidth="1" min="6" max="6" width="37.71"/>
    <col customWidth="1" min="7" max="7" width="5.29"/>
    <col customWidth="1" min="8" max="8" width="18.71"/>
    <col customWidth="1" min="9" max="19" width="17.29"/>
  </cols>
  <sheetData>
    <row r="1" ht="42.0" customHeight="1">
      <c r="A1" s="1" t="s">
        <v>0</v>
      </c>
      <c r="B1" s="2"/>
      <c r="C1" s="2"/>
      <c r="D1" s="2"/>
      <c r="E1" s="2"/>
      <c r="F1" s="2"/>
      <c r="G1" s="3"/>
      <c r="H1" s="4"/>
    </row>
    <row r="2" ht="24.75" customHeight="1">
      <c r="A2" s="5" t="str">
        <f>HYPERLINK("http://bit.ly/1W8emgS","בנק תמונות הורדות ללא הגבלה ב$99 בלבד - שווה מאוד להורדת אלמנטים וקטורים ודברים פשוטים")</f>
        <v>בנק תמונות הורדות ללא הגבלה ב$99 בלבד - שווה מאוד להורדת אלמנטים וקטורים ודברים פשוטים</v>
      </c>
      <c r="B2" s="2"/>
      <c r="C2" s="2"/>
      <c r="D2" s="2"/>
      <c r="E2" s="2"/>
      <c r="F2" s="2"/>
      <c r="G2" s="3"/>
      <c r="H2" s="4"/>
    </row>
    <row r="3" ht="24.75" customHeight="1">
      <c r="A3" s="6" t="str">
        <f>HYPERLINK("http://bit.ly/1qKFkOD","לדילים מטורפים עבור מעצבים גרפים לחצו כאן")</f>
        <v>לדילים מטורפים עבור מעצבים גרפים לחצו כאן</v>
      </c>
      <c r="B3" s="2"/>
      <c r="C3" s="2"/>
      <c r="D3" s="2"/>
      <c r="E3" s="2"/>
      <c r="F3" s="2"/>
      <c r="G3" s="3"/>
      <c r="H3" s="7"/>
      <c r="I3" s="8"/>
      <c r="J3" s="8"/>
      <c r="K3" s="8"/>
      <c r="L3" s="8"/>
      <c r="M3" s="8"/>
      <c r="N3" s="8"/>
      <c r="O3" s="8"/>
      <c r="P3" s="8"/>
      <c r="Q3" s="8"/>
      <c r="R3" s="9"/>
      <c r="S3" s="8"/>
    </row>
    <row r="4" ht="26.25" customHeight="1">
      <c r="A4" s="10"/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2"/>
      <c r="I4" s="13"/>
      <c r="J4" s="13"/>
      <c r="K4" s="13"/>
      <c r="L4" s="13"/>
      <c r="M4" s="13"/>
      <c r="N4" s="13"/>
      <c r="O4" s="13"/>
      <c r="P4" s="13"/>
      <c r="Q4" s="13"/>
      <c r="R4" s="14"/>
      <c r="S4" s="13"/>
    </row>
    <row r="5" ht="18.75" customHeight="1">
      <c r="A5" s="15" t="str">
        <f>HYPERLINK("https://www.facebook.com/groups/GraphicDesign4u","קישור לקבוצת המעצבים")</f>
        <v>קישור לקבוצת המעצבים</v>
      </c>
      <c r="B5" s="16">
        <f>'לוגו'!$B$33</f>
        <v>145</v>
      </c>
      <c r="C5" s="17">
        <f>'לוגו'!$E$33</f>
        <v>8000</v>
      </c>
      <c r="D5" s="17">
        <f>'לוגו'!$D$33</f>
        <v>300</v>
      </c>
      <c r="E5" s="17">
        <f>'לוגו'!$C$33</f>
        <v>1573.034483</v>
      </c>
      <c r="F5" s="18" t="str">
        <f>HYPERLINK("https://docs.google.com/spreadsheet/ccc?key=0AlcSPGLgFExmdDN3UGY5dDNVSlY4RFRlUjQtUXJzX3c#gid=1","לוגו")</f>
        <v>לוגו</v>
      </c>
      <c r="G5" s="19" t="s">
        <v>7</v>
      </c>
      <c r="H5" s="20" t="str">
        <f>HYPERLINK("https://docs.google.com/spreadsheet/ccc?key=0AlcSPGLgFExmdDN3UGY5dDNVSlY4RFRlUjQtUXJzX3c#gid=1","להוספת מחיר לחץ כאן")</f>
        <v>להוספת מחיר לחץ כאן</v>
      </c>
      <c r="I5" s="21"/>
      <c r="J5" s="21"/>
      <c r="K5" s="21"/>
      <c r="L5" s="21"/>
      <c r="M5" s="21"/>
      <c r="N5" s="21"/>
      <c r="O5" s="21"/>
      <c r="P5" s="21"/>
      <c r="Q5" s="21"/>
      <c r="R5" s="22"/>
      <c r="S5" s="23"/>
    </row>
    <row r="6" ht="18.75" customHeight="1">
      <c r="A6" s="24" t="str">
        <f>HYPERLINK("http://goo.gl/4g72n1","קישור לתמחור חבילת שעות")</f>
        <v>קישור לתמחור חבילת שעות</v>
      </c>
      <c r="B6" s="16">
        <f>'כרטיס ביקור חד צדדי'!$B$24</f>
        <v>48</v>
      </c>
      <c r="C6" s="17">
        <f>'כרטיס ביקור חד צדדי'!$E$24</f>
        <v>500</v>
      </c>
      <c r="D6" s="17">
        <f>'כרטיס ביקור חד צדדי'!$D$24</f>
        <v>190</v>
      </c>
      <c r="E6" s="17">
        <f>'כרטיס ביקור חד צדדי'!$C$24</f>
        <v>297.8125</v>
      </c>
      <c r="F6" s="18" t="str">
        <f>HYPERLINK("https://docs.google.com/spreadsheet/ccc?key=0AlcSPGLgFExmdDN3UGY5dDNVSlY4RFRlUjQtUXJzX3c#gid=3","כרטיס ביקור חד צדדי")</f>
        <v>כרטיס ביקור חד צדדי</v>
      </c>
      <c r="G6" s="19" t="s">
        <v>7</v>
      </c>
      <c r="H6" s="20" t="str">
        <f>HYPERLINK("https://docs.google.com/spreadsheet/ccc?key=0AlcSPGLgFExmdDN3UGY5dDNVSlY4RFRlUjQtUXJzX3c#gid=3","להוספת מחיר לחץ כאן")</f>
        <v>להוספת מחיר לחץ כאן</v>
      </c>
      <c r="I6" s="21"/>
      <c r="J6" s="21"/>
      <c r="K6" s="21"/>
      <c r="L6" s="21"/>
      <c r="M6" s="21"/>
      <c r="N6" s="21"/>
      <c r="O6" s="21"/>
      <c r="P6" s="21"/>
      <c r="Q6" s="21"/>
      <c r="R6" s="22"/>
      <c r="S6" s="21"/>
    </row>
    <row r="7" ht="18.75" customHeight="1">
      <c r="A7" s="25" t="str">
        <f>HYPERLINK("https://www.facebook.com/groups/535778336556665/","קישור לקבוצת התמחור")</f>
        <v>קישור לקבוצת התמחור</v>
      </c>
      <c r="B7" s="16">
        <f>'כרטיס ביקור דו צדדי'!$B$24</f>
        <v>59</v>
      </c>
      <c r="C7" s="17">
        <f>'כרטיס ביקור דו צדדי'!$E$24</f>
        <v>800</v>
      </c>
      <c r="D7" s="17">
        <f>'כרטיס ביקור דו צדדי'!$D$24</f>
        <v>300</v>
      </c>
      <c r="E7" s="17">
        <f>'כרטיס ביקור דו צדדי'!$C$24</f>
        <v>439.7966102</v>
      </c>
      <c r="F7" s="18" t="str">
        <f>HYPERLINK("https://docs.google.com/spreadsheet/ccc?key=0AlcSPGLgFExmdDN3UGY5dDNVSlY4RFRlUjQtUXJzX3c#gid=2","כרטיס ביקור דו צדדי")</f>
        <v>כרטיס ביקור דו צדדי</v>
      </c>
      <c r="G7" s="19" t="s">
        <v>7</v>
      </c>
      <c r="H7" s="20" t="str">
        <f>HYPERLINK("https://docs.google.com/spreadsheet/ccc?key=0AlcSPGLgFExmdDN3UGY5dDNVSlY4RFRlUjQtUXJzX3c#gid=2","להוספת מחיר לחץ כאן")</f>
        <v>להוספת מחיר לחץ כאן</v>
      </c>
      <c r="I7" s="21"/>
      <c r="J7" s="21"/>
      <c r="K7" s="21"/>
      <c r="L7" s="21"/>
      <c r="M7" s="21"/>
      <c r="N7" s="21"/>
      <c r="O7" s="21"/>
      <c r="P7" s="21"/>
      <c r="Q7" s="21"/>
      <c r="R7" s="22"/>
      <c r="S7" s="21"/>
    </row>
    <row r="8" ht="18.75" customHeight="1">
      <c r="A8" s="26"/>
      <c r="B8" s="16">
        <f>'פלייר חד צדדי'!$B$24</f>
        <v>70</v>
      </c>
      <c r="C8" s="17">
        <f>'פלייר חד צדדי'!$E$24</f>
        <v>1900</v>
      </c>
      <c r="D8" s="17">
        <f>'פלייר חד צדדי'!$D$24</f>
        <v>150</v>
      </c>
      <c r="E8" s="17">
        <f>'פלייר חד צדדי'!$C$24</f>
        <v>440.6428571</v>
      </c>
      <c r="F8" s="18" t="str">
        <f>HYPERLINK("https://docs.google.com/spreadsheet/ccc?key=0AlcSPGLgFExmdDN3UGY5dDNVSlY4RFRlUjQtUXJzX3c#gid=4","פלייר חד צדדי")</f>
        <v>פלייר חד צדדי</v>
      </c>
      <c r="G8" s="19" t="s">
        <v>7</v>
      </c>
      <c r="H8" s="20" t="str">
        <f>HYPERLINK("https://docs.google.com/spreadsheet/ccc?key=0AlcSPGLgFExmdDN3UGY5dDNVSlY4RFRlUjQtUXJzX3c#gid=4","להוספת מחיר לחץ כאן")</f>
        <v>להוספת מחיר לחץ כאן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ht="18.75" customHeight="1">
      <c r="A9" s="26"/>
      <c r="B9" s="16">
        <f>'פלייר דו צדדי'!$B$24</f>
        <v>55</v>
      </c>
      <c r="C9" s="17">
        <f>'פלייר דו צדדי'!$E$24</f>
        <v>2500</v>
      </c>
      <c r="D9" s="17">
        <f>'פלייר דו צדדי'!$D$24</f>
        <v>200</v>
      </c>
      <c r="E9" s="17">
        <f>'פלייר דו צדדי'!$C$24</f>
        <v>702.7272727</v>
      </c>
      <c r="F9" s="18" t="str">
        <f>HYPERLINK("https://docs.google.com/spreadsheet/ccc?key=0AlcSPGLgFExmdDN3UGY5dDNVSlY4RFRlUjQtUXJzX3c#gid=5","פלייר דו צדדי")</f>
        <v>פלייר דו צדדי</v>
      </c>
      <c r="G9" s="19" t="s">
        <v>7</v>
      </c>
      <c r="H9" s="20" t="str">
        <f>HYPERLINK("https://docs.google.com/spreadsheet/ccc?key=0AlcSPGLgFExmdDN3UGY5dDNVSlY4RFRlUjQtUXJzX3c#gid=5","להוספת מחיר לחץ כאן")</f>
        <v>להוספת מחיר לחץ כאן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ht="18.75" customHeight="1">
      <c r="A10" s="26"/>
      <c r="B10" s="16">
        <f>'מיתוג'!$B$24</f>
        <v>63</v>
      </c>
      <c r="C10" s="17">
        <f>'מיתוג'!$E$24</f>
        <v>18000</v>
      </c>
      <c r="D10" s="17">
        <f>'מיתוג'!$D$24</f>
        <v>1000</v>
      </c>
      <c r="E10" s="17">
        <f>'מיתוג'!$C$24</f>
        <v>3195.396825</v>
      </c>
      <c r="F10" s="18" t="str">
        <f>HYPERLINK("https://docs.google.com/spreadsheet/ccc?key=0AlcSPGLgFExmdDN3UGY5dDNVSlY4RFRlUjQtUXJzX3c#gid=17","מיתוג שלם (לוגו+כרטיס ביקור+ניירת+מעטפה)")</f>
        <v>מיתוג שלם (לוגו+כרטיס ביקור+ניירת+מעטפה)</v>
      </c>
      <c r="G10" s="19" t="s">
        <v>7</v>
      </c>
      <c r="H10" s="20" t="str">
        <f>HYPERLINK("https://docs.google.com/spreadsheet/ccc?key=0AlcSPGLgFExmdDN3UGY5dDNVSlY4RFRlUjQtUXJzX3c#gid=17","להוספת מחיר לחץ כאן")</f>
        <v>להוספת מחיר לחץ כאן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3"/>
    </row>
    <row r="11" ht="18.75" customHeight="1">
      <c r="A11" s="26"/>
      <c r="B11" s="16">
        <f>'רול-אפ'!$B$24</f>
        <v>51</v>
      </c>
      <c r="C11" s="17">
        <f>'רול-אפ'!$E$24</f>
        <v>1200</v>
      </c>
      <c r="D11" s="17">
        <f>'רול-אפ'!$D$24</f>
        <v>250</v>
      </c>
      <c r="E11" s="17">
        <f>'רול-אפ'!$C$24</f>
        <v>646.4705882</v>
      </c>
      <c r="F11" s="18" t="str">
        <f>HYPERLINK("https://docs.google.com/spreadsheet/ccc?key=0AlcSPGLgFExmdDN3UGY5dDNVSlY4RFRlUjQtUXJzX3c#gid=6","רול-אפ")</f>
        <v>רול-אפ</v>
      </c>
      <c r="G11" s="19" t="s">
        <v>7</v>
      </c>
      <c r="H11" s="20" t="str">
        <f>HYPERLINK("https://docs.google.com/spreadsheet/ccc?key=0AlcSPGLgFExmdDN3UGY5dDNVSlY4RFRlUjQtUXJzX3c#gid=6","להוספת מחיר לחץ כאן")</f>
        <v>להוספת מחיר לחץ כאן</v>
      </c>
      <c r="I11" s="21"/>
      <c r="J11" s="27"/>
      <c r="K11" s="28"/>
      <c r="L11" s="28"/>
      <c r="M11" s="28"/>
      <c r="N11" s="28"/>
      <c r="O11" s="21"/>
      <c r="P11" s="28"/>
      <c r="Q11" s="21"/>
      <c r="R11" s="21"/>
      <c r="S11" s="23"/>
    </row>
    <row r="12" ht="18.75" customHeight="1">
      <c r="A12" s="26"/>
      <c r="B12" s="16">
        <f>'דף פייסבוק'!$B$24</f>
        <v>31</v>
      </c>
      <c r="C12" s="17">
        <f>'דף פייסבוק'!$E$24</f>
        <v>1000</v>
      </c>
      <c r="D12" s="17">
        <f>'דף פייסבוק'!$D$24</f>
        <v>200</v>
      </c>
      <c r="E12" s="17">
        <f>'דף פייסבוק'!$C$24</f>
        <v>573.2258065</v>
      </c>
      <c r="F12" s="18" t="str">
        <f>HYPERLINK("https://docs.google.com/spreadsheet/ccc?key=0AlcSPGLgFExmdDN3UGY5dDNVSlY4RFRlUjQtUXJzX3c#gid=10","דף פייסבוק (רקע ותמונת פרופיל)")</f>
        <v>דף פייסבוק (רקע ותמונת פרופיל)</v>
      </c>
      <c r="G12" s="19" t="s">
        <v>7</v>
      </c>
      <c r="H12" s="20" t="str">
        <f>HYPERLINK("https://docs.google.com/spreadsheet/ccc?key=0AlcSPGLgFExmdDN3UGY5dDNVSlY4RFRlUjQtUXJzX3c#gid=10","להוספת מחיר לחץ כאן")</f>
        <v>להוספת מחיר לחץ כאן</v>
      </c>
      <c r="I12" s="21"/>
      <c r="J12" s="29"/>
      <c r="K12" s="17"/>
      <c r="L12" s="17"/>
      <c r="M12" s="17"/>
      <c r="N12" s="21"/>
      <c r="O12" s="21"/>
      <c r="P12" s="21"/>
      <c r="Q12" s="21"/>
      <c r="R12" s="21"/>
      <c r="S12" s="21"/>
    </row>
    <row r="13" ht="18.75" customHeight="1">
      <c r="A13" s="26"/>
      <c r="B13" s="16">
        <f>'פוסטר '!$B$24</f>
        <v>38</v>
      </c>
      <c r="C13" s="17">
        <f>'פוסטר '!$E$24</f>
        <v>5000</v>
      </c>
      <c r="D13" s="17">
        <f>'פוסטר '!$D$24</f>
        <v>300</v>
      </c>
      <c r="E13" s="17">
        <f>'פוסטר '!$C$24</f>
        <v>850.2631579</v>
      </c>
      <c r="F13" s="18" t="str">
        <f>HYPERLINK("https://docs.google.com/spreadsheet/ccc?key=0AlcSPGLgFExmdDN3UGY5dDNVSlY4RFRlUjQtUXJzX3c#gid=8","פוסטר")</f>
        <v>פוסטר</v>
      </c>
      <c r="G13" s="19" t="s">
        <v>7</v>
      </c>
      <c r="H13" s="20" t="str">
        <f>HYPERLINK("https://docs.google.com/spreadsheet/ccc?key=0AlcSPGLgFExmdDN3UGY5dDNVSlY4RFRlUjQtUXJzX3c#gid=8","להוספת מחיר לחץ כאן")</f>
        <v>להוספת מחיר לחץ כאן</v>
      </c>
      <c r="I13" s="21"/>
      <c r="J13" s="29"/>
      <c r="K13" s="17"/>
      <c r="L13" s="17"/>
      <c r="M13" s="17"/>
      <c r="N13" s="21"/>
      <c r="O13" s="21"/>
      <c r="P13" s="21"/>
      <c r="Q13" s="21"/>
      <c r="R13" s="21"/>
      <c r="S13" s="21"/>
    </row>
    <row r="14" ht="18.75" customHeight="1">
      <c r="A14" s="26"/>
      <c r="B14" s="16">
        <f>'אתר'!$B$24</f>
        <v>47</v>
      </c>
      <c r="C14" s="17">
        <f>'אתר'!$E$24</f>
        <v>15000</v>
      </c>
      <c r="D14" s="17">
        <f>'אתר'!$D$24</f>
        <v>1800</v>
      </c>
      <c r="E14" s="17">
        <f>'אתר'!$C$24</f>
        <v>4417.021277</v>
      </c>
      <c r="F14" s="18" t="str">
        <f>HYPERLINK("https://docs.google.com/spreadsheet/ccc?key=0AlcSPGLgFExmdDN3UGY5dDNVSlY4RFRlUjQtUXJzX3c#gid=9","אתר אינטרנט (דף ראשי ופנימי כלומר 2 דפים)")</f>
        <v>אתר אינטרנט (דף ראשי ופנימי כלומר 2 דפים)</v>
      </c>
      <c r="G14" s="19" t="s">
        <v>7</v>
      </c>
      <c r="H14" s="20" t="str">
        <f>HYPERLINK("https://docs.google.com/spreadsheet/ccc?key=0AlcSPGLgFExmdDN3UGY5dDNVSlY4RFRlUjQtUXJzX3c#gid=9","להוספת מחיר לחץ כאן")</f>
        <v>להוספת מחיר לחץ כאן</v>
      </c>
      <c r="I14" s="21"/>
      <c r="J14" s="29"/>
      <c r="K14" s="17"/>
      <c r="L14" s="17"/>
      <c r="M14" s="17"/>
      <c r="N14" s="21"/>
      <c r="O14" s="21"/>
      <c r="P14" s="21"/>
      <c r="Q14" s="21"/>
      <c r="R14" s="21"/>
      <c r="S14" s="21"/>
    </row>
    <row r="15" ht="18.75" customHeight="1">
      <c r="A15" s="26"/>
      <c r="B15" s="16">
        <f>'באנר סטטי'!$B$24</f>
        <v>42</v>
      </c>
      <c r="C15" s="17">
        <f>'באנר סטטי'!$E$24</f>
        <v>900</v>
      </c>
      <c r="D15" s="17">
        <f>'באנר סטטי'!$D$24</f>
        <v>100</v>
      </c>
      <c r="E15" s="17">
        <f>'באנר סטטי'!$C$24</f>
        <v>365.4761905</v>
      </c>
      <c r="F15" s="18" t="str">
        <f>HYPERLINK("https://docs.google.com/spreadsheet/ccc?key=0AlcSPGLgFExmdDN3UGY5dDNVSlY4RFRlUjQtUXJzX3c#gid=11","באנר סטטי")</f>
        <v>באנר סטטי</v>
      </c>
      <c r="G15" s="19" t="s">
        <v>7</v>
      </c>
      <c r="H15" s="20" t="str">
        <f>HYPERLINK("https://docs.google.com/spreadsheet/ccc?key=0AlcSPGLgFExmdDN3UGY5dDNVSlY4RFRlUjQtUXJzX3c#gid=11","להוספת מחיר לחץ כאן")</f>
        <v>להוספת מחיר לחץ כאן</v>
      </c>
      <c r="I15" s="21"/>
      <c r="J15" s="29"/>
      <c r="K15" s="17"/>
      <c r="L15" s="17"/>
      <c r="M15" s="17"/>
      <c r="N15" s="21"/>
      <c r="O15" s="21"/>
      <c r="P15" s="21"/>
      <c r="Q15" s="21"/>
      <c r="R15" s="21"/>
      <c r="S15" s="21"/>
    </row>
    <row r="16" ht="18.75" customHeight="1">
      <c r="A16" s="26"/>
      <c r="B16" s="16">
        <f>'באנר פלאש'!$B$24</f>
        <v>30</v>
      </c>
      <c r="C16" s="17">
        <f>'באנר פלאש'!$E$24</f>
        <v>1500</v>
      </c>
      <c r="D16" s="17">
        <f>'באנר פלאש'!$D$24</f>
        <v>350</v>
      </c>
      <c r="E16" s="17">
        <f>'באנר פלאש'!$C$24</f>
        <v>654.1666667</v>
      </c>
      <c r="F16" s="18" t="str">
        <f>HYPERLINK("https://docs.google.com/spreadsheet/ccc?key=0AlcSPGLgFExmdDN3UGY5dDNVSlY4RFRlUjQtUXJzX3c#gid=12","בנאר פלאש (4 פריימים)")</f>
        <v>בנאר פלאש (4 פריימים)</v>
      </c>
      <c r="G16" s="19" t="s">
        <v>7</v>
      </c>
      <c r="H16" s="20" t="str">
        <f>HYPERLINK("https://docs.google.com/spreadsheet/ccc?key=0AlcSPGLgFExmdDN3UGY5dDNVSlY4RFRlUjQtUXJzX3c#gid=12","להוספת מחיר לחץ כאן")</f>
        <v>להוספת מחיר לחץ כאן</v>
      </c>
      <c r="I16" s="21"/>
      <c r="J16" s="29"/>
      <c r="K16" s="17"/>
      <c r="L16" s="17"/>
      <c r="M16" s="17"/>
      <c r="N16" s="21"/>
      <c r="O16" s="21"/>
      <c r="P16" s="21"/>
      <c r="Q16" s="21"/>
      <c r="R16" s="21"/>
      <c r="S16" s="21"/>
    </row>
    <row r="17" ht="18.75" customHeight="1">
      <c r="A17" s="26"/>
      <c r="B17" s="16">
        <f>'עטיפה לדיסק'!$B$24</f>
        <v>29</v>
      </c>
      <c r="C17" s="17">
        <f>'עטיפה לדיסק'!$E$24</f>
        <v>5000</v>
      </c>
      <c r="D17" s="17">
        <f>'עטיפה לדיסק'!$D$24</f>
        <v>250</v>
      </c>
      <c r="E17" s="17">
        <f>'עטיפה לדיסק'!$C$24</f>
        <v>916.8965517</v>
      </c>
      <c r="F17" s="18" t="str">
        <f>HYPERLINK("https://docs.google.com/spreadsheet/ccc?key=0AlcSPGLgFExmdDN3UGY5dDNVSlY4RFRlUjQtUXJzX3c#gid=13","עטיפה לדיסק")</f>
        <v>עטיפה לדיסק</v>
      </c>
      <c r="G17" s="19" t="s">
        <v>7</v>
      </c>
      <c r="H17" s="20" t="str">
        <f>HYPERLINK("https://docs.google.com/spreadsheet/ccc?key=0AlcSPGLgFExmdDN3UGY5dDNVSlY4RFRlUjQtUXJzX3c#gid=13","להוספת מחיר לחץ כאן")</f>
        <v>להוספת מחיר לחץ כאן</v>
      </c>
      <c r="I17" s="21"/>
      <c r="J17" s="29"/>
      <c r="K17" s="17"/>
      <c r="L17" s="17"/>
      <c r="M17" s="17"/>
      <c r="N17" s="21"/>
      <c r="O17" s="21"/>
      <c r="P17" s="21"/>
      <c r="Q17" s="21"/>
      <c r="R17" s="21"/>
      <c r="S17" s="21"/>
    </row>
    <row r="18" ht="18.75" customHeight="1">
      <c r="A18" s="26"/>
      <c r="B18" s="16">
        <f>'כריכת ספר'!$B$25</f>
        <v>36</v>
      </c>
      <c r="C18" s="17">
        <f>'כריכת ספר'!$E$25</f>
        <v>2500</v>
      </c>
      <c r="D18" s="17">
        <f>'כריכת ספר'!$D$25</f>
        <v>400</v>
      </c>
      <c r="E18" s="17">
        <f>'כריכת ספר'!$C$25</f>
        <v>1120.833333</v>
      </c>
      <c r="F18" s="18" t="str">
        <f>HYPERLINK("https://docs.google.com/spreadsheet/ccc?key=0AlcSPGLgFExmdDN3UGY5dDNVSlY4RFRlUjQtUXJzX3c#gid=14","כריכת ספר (2 צדדים)")</f>
        <v>כריכת ספר (2 צדדים)</v>
      </c>
      <c r="G18" s="19" t="s">
        <v>7</v>
      </c>
      <c r="H18" s="20" t="str">
        <f>HYPERLINK("https://docs.google.com/spreadsheet/ccc?key=0AlcSPGLgFExmdDN3UGY5dDNVSlY4RFRlUjQtUXJzX3c#gid=14","להוספת מחיר לחץ כאן")</f>
        <v>להוספת מחיר לחץ כאן</v>
      </c>
      <c r="I18" s="21"/>
      <c r="J18" s="29"/>
      <c r="K18" s="17"/>
      <c r="L18" s="17"/>
      <c r="M18" s="17"/>
      <c r="N18" s="21"/>
      <c r="O18" s="21"/>
      <c r="P18" s="21"/>
      <c r="Q18" s="21"/>
      <c r="R18" s="21"/>
      <c r="S18" s="21"/>
    </row>
    <row r="19" ht="18.75" customHeight="1">
      <c r="A19" s="30" t="s">
        <v>8</v>
      </c>
      <c r="B19" s="16">
        <f>'תפריט למסעדה'!$B$24</f>
        <v>23</v>
      </c>
      <c r="C19" s="17">
        <f>'תפריט למסעדה'!$E$24</f>
        <v>3000</v>
      </c>
      <c r="D19" s="17">
        <f>'תפריט למסעדה'!$D$24</f>
        <v>500</v>
      </c>
      <c r="E19" s="17">
        <f>'תפריט למסעדה'!$C$24</f>
        <v>984.7826087</v>
      </c>
      <c r="F19" s="18" t="str">
        <f>HYPERLINK("https://docs.google.com/spreadsheet/ccc?key=0AlcSPGLgFExmdDN3UGY5dDNVSlY4RFRlUjQtUXJzX3c#gid=7","תפריט למסעדה (כריכה+2 דפים)")</f>
        <v>תפריט למסעדה (כריכה+2 דפים)</v>
      </c>
      <c r="G19" s="19" t="s">
        <v>7</v>
      </c>
      <c r="H19" s="20" t="str">
        <f>HYPERLINK("https://docs.google.com/spreadsheet/ccc?key=0AlcSPGLgFExmdDN3UGY5dDNVSlY4RFRlUjQtUXJzX3c#gid=7","להוספת מחיר לחץ כאן")</f>
        <v>להוספת מחיר לחץ כאן</v>
      </c>
      <c r="I19" s="21"/>
      <c r="J19" s="29"/>
      <c r="K19" s="17"/>
      <c r="L19" s="17"/>
      <c r="M19" s="17"/>
      <c r="N19" s="21"/>
      <c r="O19" s="21"/>
      <c r="P19" s="21"/>
      <c r="Q19" s="21"/>
      <c r="R19" s="21"/>
      <c r="S19" s="21"/>
    </row>
    <row r="20" ht="18.75" customHeight="1">
      <c r="A20" s="26"/>
      <c r="B20" s="16">
        <f>'אייקון'!$B$24</f>
        <v>28</v>
      </c>
      <c r="C20" s="17">
        <f>'אייקון'!$E$24</f>
        <v>2000</v>
      </c>
      <c r="D20" s="17">
        <f>'אייקון'!$D$24</f>
        <v>100</v>
      </c>
      <c r="E20" s="17">
        <f>'אייקון'!$C$24</f>
        <v>313.5714286</v>
      </c>
      <c r="F20" s="18" t="str">
        <f>HYPERLINK("https://docs.google.com/spreadsheet/ccc?key=0AlcSPGLgFExmdDN3UGY5dDNVSlY4RFRlUjQtUXJzX3c#gid=15","אייקון")</f>
        <v>אייקון</v>
      </c>
      <c r="G20" s="19" t="s">
        <v>7</v>
      </c>
      <c r="H20" s="20" t="str">
        <f>HYPERLINK("https://docs.google.com/spreadsheet/ccc?key=0AlcSPGLgFExmdDN3UGY5dDNVSlY4RFRlUjQtUXJzX3c#gid=15","להוספת מחיר לחץ כאן")</f>
        <v>להוספת מחיר לחץ כאן</v>
      </c>
      <c r="I20" s="21"/>
      <c r="J20" s="29"/>
      <c r="K20" s="17"/>
      <c r="L20" s="17"/>
      <c r="M20" s="17"/>
      <c r="N20" s="21"/>
      <c r="O20" s="21"/>
      <c r="P20" s="21"/>
      <c r="Q20" s="21"/>
      <c r="R20" s="21"/>
      <c r="S20" s="21"/>
    </row>
    <row r="21" ht="18.75" customHeight="1">
      <c r="A21" s="30" t="s">
        <v>8</v>
      </c>
      <c r="B21" s="16">
        <f>'אינפוגרפיקה'!$B$24</f>
        <v>18</v>
      </c>
      <c r="C21" s="17">
        <f>'אינפוגרפיקה'!$E$24</f>
        <v>4000</v>
      </c>
      <c r="D21" s="17">
        <f>'אינפוגרפיקה'!$D$24</f>
        <v>700</v>
      </c>
      <c r="E21" s="17">
        <f>'אינפוגרפיקה'!$C$24</f>
        <v>1802.777778</v>
      </c>
      <c r="F21" s="18" t="str">
        <f>HYPERLINK("https://docs.google.com/spreadsheet/ccc?key=0AlcSPGLgFExmdDN3UGY5dDNVSlY4RFRlUjQtUXJzX3c#gid=16","אינפוגרפיקה (10 משפטים)")</f>
        <v>אינפוגרפיקה (10 משפטים)</v>
      </c>
      <c r="G21" s="19" t="s">
        <v>7</v>
      </c>
      <c r="H21" s="20" t="str">
        <f>HYPERLINK("https://docs.google.com/spreadsheet/ccc?key=0AlcSPGLgFExmdDN3UGY5dDNVSlY4RFRlUjQtUXJzX3c#gid=16","להוספת מחיר לחץ כאן")</f>
        <v>להוספת מחיר לחץ כאן</v>
      </c>
      <c r="I21" s="21"/>
      <c r="J21" s="29"/>
      <c r="K21" s="17"/>
      <c r="L21" s="17"/>
      <c r="M21" s="17"/>
      <c r="N21" s="21"/>
      <c r="O21" s="21"/>
      <c r="P21" s="21"/>
      <c r="Q21" s="21"/>
      <c r="R21" s="21"/>
    </row>
    <row r="22" ht="18.75" customHeight="1">
      <c r="A22" s="26"/>
      <c r="B22" s="16">
        <f>'מצגת'!$B$25</f>
        <v>32</v>
      </c>
      <c r="C22" s="17">
        <f>'מצגת'!$E$25</f>
        <v>8000</v>
      </c>
      <c r="D22" s="17">
        <f>'מצגת'!$D$25</f>
        <v>650</v>
      </c>
      <c r="E22" s="17">
        <f>'מצגת'!$C$25</f>
        <v>2242.1875</v>
      </c>
      <c r="F22" s="18" t="str">
        <f>HYPERLINK("https://docs.google.com/spreadsheet/ccc?key=0AlcSPGLgFExmdDN3UGY5dDNVSlY4RFRlUjQtUXJzX3c#gid=18","מצגת (10 מסכים)")</f>
        <v>מצגת (10 מסכים)</v>
      </c>
      <c r="G22" s="19" t="s">
        <v>7</v>
      </c>
      <c r="H22" s="20" t="str">
        <f>HYPERLINK("https://docs.google.com/spreadsheet/ccc?key=0AlcSPGLgFExmdDN3UGY5dDNVSlY4RFRlUjQtUXJzX3c#gid=18","להוספת מחיר לחץ כאן")</f>
        <v>להוספת מחיר לחץ כאן</v>
      </c>
      <c r="I22" s="21"/>
      <c r="J22" s="29"/>
      <c r="K22" s="17"/>
      <c r="L22" s="17"/>
      <c r="M22" s="17"/>
      <c r="N22" s="21"/>
      <c r="O22" s="21"/>
      <c r="P22" s="21"/>
      <c r="Q22" s="21"/>
      <c r="R22" s="21"/>
      <c r="S22" s="21"/>
    </row>
    <row r="23" ht="18.75" customHeight="1">
      <c r="A23" s="26"/>
      <c r="B23" s="16">
        <f>'דף נחיתה'!$B$24</f>
        <v>55</v>
      </c>
      <c r="C23" s="17">
        <f>'דף נחיתה'!$E$24</f>
        <v>4500</v>
      </c>
      <c r="D23" s="17">
        <f>'דף נחיתה'!$D$24</f>
        <v>400</v>
      </c>
      <c r="E23" s="17">
        <f>'דף נחיתה'!$C$24</f>
        <v>861.8181818</v>
      </c>
      <c r="F23" s="18" t="str">
        <f>HYPERLINK("https://docs.google.com/spreadsheet/ccc?key=0AlcSPGLgFExmdDN3UGY5dDNVSlY4RFRlUjQtUXJzX3c#gid=19","דף נחיתה")</f>
        <v>דף נחיתה</v>
      </c>
      <c r="G23" s="19" t="s">
        <v>7</v>
      </c>
      <c r="H23" s="20" t="str">
        <f>HYPERLINK("https://docs.google.com/spreadsheet/ccc?key=0AlcSPGLgFExmdDN3UGY5dDNVSlY4RFRlUjQtUXJzX3c#gid=19","להוספת מחיר לחץ כאן")</f>
        <v>להוספת מחיר לחץ כאן</v>
      </c>
      <c r="I23" s="21"/>
      <c r="J23" s="29"/>
      <c r="K23" s="17"/>
      <c r="L23" s="17"/>
      <c r="M23" s="17"/>
      <c r="N23" s="21"/>
      <c r="O23" s="21"/>
      <c r="P23" s="21"/>
      <c r="Q23" s="21"/>
      <c r="R23" s="21"/>
      <c r="S23" s="21"/>
    </row>
    <row r="24" ht="18.75" customHeight="1">
      <c r="A24" s="30" t="s">
        <v>8</v>
      </c>
      <c r="B24" s="16">
        <f>'אריזה'!$B$24</f>
        <v>14</v>
      </c>
      <c r="C24" s="17">
        <f>'אריזה'!$E$24</f>
        <v>3400</v>
      </c>
      <c r="D24" s="17">
        <f>'אריזה'!$D$24</f>
        <v>1000</v>
      </c>
      <c r="E24" s="17">
        <f>'אריזה'!$C$24</f>
        <v>1778.571429</v>
      </c>
      <c r="F24" s="18" t="str">
        <f>HYPERLINK("https://docs.google.com/spreadsheet/ccc?key=0AlcSPGLgFExmdDN3UGY5dDNVSlY4RFRlUjQtUXJzX3c#gid=22","אריזה")</f>
        <v>אריזה</v>
      </c>
      <c r="G24" s="19" t="s">
        <v>7</v>
      </c>
      <c r="H24" s="20" t="str">
        <f>HYPERLINK("https://docs.google.com/spreadsheet/ccc?key=0AlcSPGLgFExmdDN3UGY5dDNVSlY4RFRlUjQtUXJzX3c#gid=22","להוספת מחיר לחץ כאן")</f>
        <v>להוספת מחיר לחץ כאן</v>
      </c>
      <c r="I24" s="21"/>
      <c r="J24" s="29"/>
      <c r="K24" s="17"/>
      <c r="L24" s="17"/>
      <c r="M24" s="17"/>
      <c r="N24" s="21"/>
      <c r="O24" s="21"/>
      <c r="P24" s="21"/>
      <c r="Q24" s="21"/>
      <c r="R24" s="21"/>
      <c r="S24" s="21"/>
    </row>
    <row r="25" ht="18.75" customHeight="1">
      <c r="A25" s="30" t="s">
        <v>8</v>
      </c>
      <c r="B25" s="16">
        <f>'אלבום תמונות'!$B$24</f>
        <v>13</v>
      </c>
      <c r="C25" s="17">
        <f>'אלבום תמונות'!$E$24</f>
        <v>5000</v>
      </c>
      <c r="D25" s="17">
        <f>'אלבום תמונות'!$D$24</f>
        <v>550</v>
      </c>
      <c r="E25" s="17">
        <f>'אלבום תמונות'!$C$24</f>
        <v>1146.153846</v>
      </c>
      <c r="F25" s="18" t="str">
        <f>HYPERLINK("https://docs.google.com/spreadsheet/ccc?key=0AlcSPGLgFExmdDN3UGY5dDNVSlY4RFRlUjQtUXJzX3c#gid=23","אלבום תמונות (50 צילומים)")</f>
        <v>אלבום תמונות (50 צילומים)</v>
      </c>
      <c r="G25" s="19" t="s">
        <v>7</v>
      </c>
      <c r="H25" s="20" t="str">
        <f>HYPERLINK("https://docs.google.com/spreadsheet/ccc?key=0AlcSPGLgFExmdDN3UGY5dDNVSlY4RFRlUjQtUXJzX3c#gid=23","להוספת מחיר לחץ כאן")</f>
        <v>להוספת מחיר לחץ כאן</v>
      </c>
      <c r="I25" s="21"/>
      <c r="J25" s="29"/>
      <c r="K25" s="17"/>
      <c r="L25" s="17"/>
      <c r="M25" s="17"/>
      <c r="N25" s="21"/>
      <c r="O25" s="21"/>
      <c r="P25" s="21"/>
      <c r="Q25" s="21"/>
      <c r="R25" s="21"/>
      <c r="S25" s="21"/>
    </row>
    <row r="26" ht="18.75" customHeight="1">
      <c r="A26" s="31"/>
      <c r="B26" s="16">
        <f>'הזמנה לחתונה'!$B$24</f>
        <v>39</v>
      </c>
      <c r="C26" s="17">
        <f>'הזמנה לחתונה'!$E$24</f>
        <v>3000</v>
      </c>
      <c r="D26" s="17">
        <f>'הזמנה לחתונה'!$D$24</f>
        <v>200</v>
      </c>
      <c r="E26" s="17">
        <f>'הזמנה לחתונה'!$C$24</f>
        <v>557.6923077</v>
      </c>
      <c r="F26" s="18" t="str">
        <f>HYPERLINK("https://docs.google.com/spreadsheet/ccc?key=0AlcSPGLgFExmdDN3UGY5dDNVSlY4RFRlUjQtUXJzX3c#gid=24","הזמנה לחתונה (דו צדדי)")</f>
        <v>הזמנה לחתונה (דו צדדי)</v>
      </c>
      <c r="G26" s="19" t="s">
        <v>7</v>
      </c>
      <c r="H26" s="20" t="str">
        <f>HYPERLINK("https://docs.google.com/spreadsheet/ccc?key=0AlcSPGLgFExmdDN3UGY5dDNVSlY4RFRlUjQtUXJzX3c#gid=24","להוספת מחיר לחץ כאן")</f>
        <v>להוספת מחיר לחץ כאן</v>
      </c>
      <c r="I26" s="21"/>
      <c r="J26" s="29"/>
      <c r="K26" s="17"/>
      <c r="L26" s="17"/>
      <c r="M26" s="17"/>
      <c r="N26" s="21"/>
      <c r="O26" s="21"/>
      <c r="P26" s="21"/>
      <c r="Q26" s="21"/>
      <c r="R26" s="21"/>
      <c r="S26" s="21"/>
    </row>
    <row r="27" ht="18.75" customHeight="1">
      <c r="A27" s="30" t="s">
        <v>8</v>
      </c>
      <c r="B27" s="16">
        <f>'ניוזלטר'!$B$24</f>
        <v>22</v>
      </c>
      <c r="C27" s="17">
        <f>'ניוזלטר'!$E$24</f>
        <v>3600</v>
      </c>
      <c r="D27" s="17">
        <f>'ניוזלטר'!$D$24</f>
        <v>400</v>
      </c>
      <c r="E27" s="17">
        <f>'ניוזלטר'!$C$24</f>
        <v>1017.272727</v>
      </c>
      <c r="F27" s="18" t="str">
        <f>HYPERLINK("https://docs.google.com/spreadsheet/ccc?key=0AlcSPGLgFExmdDN3UGY5dDNVSlY4RFRlUjQtUXJzX3c#gid=25","ניוזלטר")</f>
        <v>ניוזלטר</v>
      </c>
      <c r="G27" s="19" t="s">
        <v>7</v>
      </c>
      <c r="H27" s="20" t="str">
        <f>HYPERLINK("https://docs.google.com/spreadsheet/ccc?key=0AlcSPGLgFExmdDN3UGY5dDNVSlY4RFRlUjQtUXJzX3c#gid=25","להוספת מחיר לחץ כאן")</f>
        <v>להוספת מחיר לחץ כאן</v>
      </c>
      <c r="I27" s="21"/>
      <c r="J27" s="29"/>
      <c r="K27" s="17"/>
      <c r="L27" s="17"/>
      <c r="M27" s="17"/>
      <c r="N27" s="21"/>
      <c r="O27" s="21"/>
      <c r="P27" s="21"/>
      <c r="Q27" s="21"/>
      <c r="R27" s="21"/>
      <c r="S27" s="21"/>
    </row>
    <row r="28" ht="18.75" customHeight="1">
      <c r="A28" s="30" t="s">
        <v>8</v>
      </c>
      <c r="B28" s="16">
        <f>'אפליקציה לסלולר'!$B$24</f>
        <v>15</v>
      </c>
      <c r="C28" s="17">
        <f>'אפליקציה לסלולר'!$E$24</f>
        <v>12000</v>
      </c>
      <c r="D28" s="17">
        <f>'אפליקציה לסלולר'!$D$24</f>
        <v>3000</v>
      </c>
      <c r="E28" s="17">
        <f>'אפליקציה לסלולר'!$C$24</f>
        <v>7186.666667</v>
      </c>
      <c r="F28" s="18" t="str">
        <f>HYPERLINK("https://docs.google.com/spreadsheet/ccc?key=0AlcSPGLgFExmdDN3UGY5dDNVSlY4RFRlUjQtUXJzX3c#gid=26","אפליקציה לסלולר (הדר+5 מסכים)")</f>
        <v>אפליקציה לסלולר (הדר+5 מסכים)</v>
      </c>
      <c r="G28" s="19" t="s">
        <v>7</v>
      </c>
      <c r="H28" s="20" t="str">
        <f>HYPERLINK("https://docs.google.com/spreadsheet/ccc?key=0AlcSPGLgFExmdDN3UGY5dDNVSlY4RFRlUjQtUXJzX3c#gid=26","להוספת מחיר לחץ כאן")</f>
        <v>להוספת מחיר לחץ כאן</v>
      </c>
      <c r="I28" s="21"/>
      <c r="J28" s="29"/>
      <c r="K28" s="17"/>
      <c r="L28" s="17"/>
      <c r="M28" s="17"/>
      <c r="N28" s="21"/>
      <c r="O28" s="21"/>
      <c r="P28" s="21"/>
      <c r="Q28" s="21"/>
      <c r="R28" s="21"/>
      <c r="S28" s="21"/>
    </row>
    <row r="29" ht="18.75" customHeight="1">
      <c r="A29" s="30" t="s">
        <v>8</v>
      </c>
      <c r="B29" s="16">
        <f>'פולדר חד צדדי'!$B$24</f>
        <v>19</v>
      </c>
      <c r="C29" s="17">
        <f>'פולדר חד צדדי'!$E$24</f>
        <v>1000</v>
      </c>
      <c r="D29" s="17">
        <f>'פולדר חד צדדי'!$D$24</f>
        <v>400</v>
      </c>
      <c r="E29" s="17">
        <f>'פולדר חד צדדי'!$C$24</f>
        <v>684.2105263</v>
      </c>
      <c r="F29" s="18" t="str">
        <f>HYPERLINK("https://docs.google.com/spreadsheet/ccc?key=0AlcSPGLgFExmdDN3UGY5dDNVSlY4RFRlUjQtUXJzX3c#gid=27","פולדר חד צדדי (2 עמודים)")</f>
        <v>פולדר חד צדדי (2 עמודים)</v>
      </c>
      <c r="G29" s="19" t="s">
        <v>7</v>
      </c>
      <c r="H29" s="20" t="str">
        <f>HYPERLINK("https://docs.google.com/spreadsheet/ccc?key=0AlcSPGLgFExmdDN3UGY5dDNVSlY4RFRlUjQtUXJzX3c#gid=27","להוספת מחיר לחץ כאן")</f>
        <v>להוספת מחיר לחץ כאן</v>
      </c>
      <c r="I29" s="21"/>
      <c r="J29" s="29"/>
      <c r="K29" s="17"/>
      <c r="L29" s="17"/>
      <c r="M29" s="17"/>
      <c r="N29" s="21"/>
      <c r="O29" s="21"/>
      <c r="P29" s="21"/>
      <c r="Q29" s="21"/>
      <c r="R29" s="21"/>
      <c r="S29" s="21"/>
    </row>
    <row r="30" ht="18.75" customHeight="1">
      <c r="A30" s="30" t="s">
        <v>8</v>
      </c>
      <c r="B30" s="16">
        <f>'פולדר דו צדדי'!$B$24</f>
        <v>23</v>
      </c>
      <c r="C30" s="17">
        <f>'פולדר דו צדדי'!$E$24</f>
        <v>5600</v>
      </c>
      <c r="D30" s="17">
        <f>'פולדר דו צדדי'!$D$24</f>
        <v>600</v>
      </c>
      <c r="E30" s="17">
        <f>'פולדר דו צדדי'!$C$24</f>
        <v>1182.608696</v>
      </c>
      <c r="F30" s="18" t="str">
        <f>HYPERLINK("https://docs.google.com/spreadsheet/ccc?key=0AlcSPGLgFExmdDN3UGY5dDNVSlY4RFRlUjQtUXJzX3c#gid=28","פולדר דו צדדי (4 עמודים)")</f>
        <v>פולדר דו צדדי (4 עמודים)</v>
      </c>
      <c r="G30" s="19" t="s">
        <v>7</v>
      </c>
      <c r="H30" s="20" t="str">
        <f>HYPERLINK("https://docs.google.com/spreadsheet/ccc?key=0AlcSPGLgFExmdDN3UGY5dDNVSlY4RFRlUjQtUXJzX3c#gid=28","להוספת מחיר לחץ כאן")</f>
        <v>להוספת מחיר לחץ כאן</v>
      </c>
      <c r="I30" s="21"/>
      <c r="J30" s="29"/>
      <c r="K30" s="17"/>
      <c r="L30" s="17"/>
      <c r="M30" s="17"/>
      <c r="N30" s="21"/>
      <c r="O30" s="21"/>
      <c r="P30" s="21"/>
      <c r="Q30" s="21"/>
      <c r="R30" s="21"/>
      <c r="S30" s="21"/>
    </row>
    <row r="31" ht="18.75" customHeight="1">
      <c r="A31" s="30" t="s">
        <v>8</v>
      </c>
      <c r="B31" s="16">
        <f>'לוח שנה'!$B$24</f>
        <v>19</v>
      </c>
      <c r="C31" s="17">
        <f>'לוח שנה'!$E$24</f>
        <v>5000</v>
      </c>
      <c r="D31" s="17">
        <f>'לוח שנה'!$D$24</f>
        <v>130</v>
      </c>
      <c r="E31" s="17">
        <f>'לוח שנה'!$C$24</f>
        <v>1248.947368</v>
      </c>
      <c r="F31" s="18" t="str">
        <f>HYPERLINK("https://docs.google.com/spreadsheet/ccc?key=0AlcSPGLgFExmdDN3UGY5dDNVSlY4RFRlUjQtUXJzX3c#gid=29","לוח שנה (עיצוב 12 עמודים התבנית מוכנה מראש)")</f>
        <v>לוח שנה (עיצוב 12 עמודים התבנית מוכנה מראש)</v>
      </c>
      <c r="G31" s="19" t="s">
        <v>7</v>
      </c>
      <c r="H31" s="20" t="str">
        <f>HYPERLINK("https://docs.google.com/spreadsheet/ccc?key=0AlcSPGLgFExmdDN3UGY5dDNVSlY4RFRlUjQtUXJzX3c#gid=29","להוספת מחיר לחץ כאן")</f>
        <v>להוספת מחיר לחץ כאן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</row>
    <row r="32" ht="18.75" customHeight="1">
      <c r="A32" s="30" t="s">
        <v>8</v>
      </c>
      <c r="B32" s="16">
        <f>'כרטיס ברכה'!$B$24</f>
        <v>20</v>
      </c>
      <c r="C32" s="17">
        <f>'כרטיס ברכה'!$E$24</f>
        <v>1200</v>
      </c>
      <c r="D32" s="17">
        <f>'כרטיס ברכה'!$D$24</f>
        <v>50</v>
      </c>
      <c r="E32" s="17">
        <f>'כרטיס ברכה'!$C$24</f>
        <v>355</v>
      </c>
      <c r="F32" s="18" t="str">
        <f>HYPERLINK("https://docs.google.com/spreadsheet/ccc?key=0AlcSPGLgFExmdDN3UGY5dDNVSlY4RFRlUjQtUXJzX3c#gid=30","כרטיס ברכה (לחג/יומולדת/אירוע מיוחד וכו')")</f>
        <v>כרטיס ברכה (לחג/יומולדת/אירוע מיוחד וכו')</v>
      </c>
      <c r="G32" s="19" t="s">
        <v>7</v>
      </c>
      <c r="H32" s="20" t="str">
        <f>HYPERLINK("https://docs.google.com/spreadsheet/ccc?key=0AlcSPGLgFExmdDN3UGY5dDNVSlY4RFRlUjQtUXJzX3c#gid=30","להוספת מחיר לחץ כאן")</f>
        <v>להוספת מחיר לחץ כאן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</row>
    <row r="33" ht="18.75" customHeight="1">
      <c r="A33" s="31"/>
      <c r="B33" s="16">
        <f>'מודעת פרסומת לעיתון'!$B$24</f>
        <v>30</v>
      </c>
      <c r="C33" s="17">
        <f>'מודעת פרסומת לעיתון'!$E$24</f>
        <v>3000</v>
      </c>
      <c r="D33" s="17">
        <f>'מודעת פרסומת לעיתון'!$D$24</f>
        <v>200</v>
      </c>
      <c r="E33" s="17">
        <f>'מודעת פרסומת לעיתון'!$C$24</f>
        <v>631.8333333</v>
      </c>
      <c r="F33" s="18" t="str">
        <f>HYPERLINK("https://docs.google.com/spreadsheet/ccc?key=0AlcSPGLgFExmdDN3UGY5dDNVSlY4RFRlUjQtUXJzX3c#gid=31","מודעת פרסומת לעיתון (דף מלא)")</f>
        <v>מודעת פרסומת לעיתון (דף מלא)</v>
      </c>
      <c r="G33" s="19" t="s">
        <v>7</v>
      </c>
      <c r="H33" s="20" t="str">
        <f>HYPERLINK("https://docs.google.com/spreadsheet/ccc?key=0AlcSPGLgFExmdDN3UGY5dDNVSlY4RFRlUjQtUXJzX3c#gid=31","להוספת מחיר לחץ כאן")</f>
        <v>להוספת מחיר לחץ כאן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</row>
    <row r="34" ht="18.75" customHeight="1">
      <c r="A34" s="32"/>
      <c r="B34" s="33">
        <f>'שעת עבודה'!$B$27</f>
        <v>115</v>
      </c>
      <c r="C34" s="34">
        <f>'שעת עבודה'!$E$27</f>
        <v>500</v>
      </c>
      <c r="D34" s="34">
        <f>'שעת עבודה'!$D$27</f>
        <v>50</v>
      </c>
      <c r="E34" s="34">
        <f>'שעת עבודה'!$C$27</f>
        <v>159.573913</v>
      </c>
      <c r="F34" s="35" t="str">
        <f>HYPERLINK("https://docs.google.com/spreadsheet/ccc?key=0AlcSPGLgFExmdDN3UGY5dDNVSlY4RFRlUjQtUXJzX3c#gid=37","שעת עבודה")</f>
        <v>שעת עבודה</v>
      </c>
      <c r="G34" s="19" t="s">
        <v>7</v>
      </c>
      <c r="H34" s="20" t="str">
        <f>HYPERLINK("https://docs.google.com/spreadsheet/ccc?key=0AlcSPGLgFExmdDN3UGY5dDNVSlY4RFRlUjQtUXJzX3c#gid=37","להוספת מחיר לחץ כאן")</f>
        <v>להוספת מחיר לחץ כאן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3">
        <v>150.0</v>
      </c>
    </row>
    <row r="35" ht="18.75" customHeight="1">
      <c r="A35" s="30" t="s">
        <v>8</v>
      </c>
      <c r="B35" s="16">
        <f>'עימוד ספר'!$B$24</f>
        <v>13</v>
      </c>
      <c r="C35" s="17">
        <f>'עימוד ספר'!$E$24</f>
        <v>1000</v>
      </c>
      <c r="D35" s="17">
        <f>'עימוד ספר'!$D$24</f>
        <v>50</v>
      </c>
      <c r="E35" s="17">
        <f>'עימוד ספר'!$C$24</f>
        <v>225.3846154</v>
      </c>
      <c r="F35" s="18" t="str">
        <f>HYPERLINK("https://docs.google.com/spreadsheet/ccc?key=0AlcSPGLgFExmdDN3UGY5dDNVSlY4RFRlUjQtUXJzX3c#gid=38","עימוד ספר מעוצב (מחיר לעמוד)")</f>
        <v>עימוד ספר מעוצב (מחיר לעמוד)</v>
      </c>
      <c r="G35" s="19" t="s">
        <v>7</v>
      </c>
      <c r="H35" s="20" t="str">
        <f>HYPERLINK("https://docs.google.com/spreadsheet/ccc?key=0AlcSPGLgFExmdDN3UGY5dDNVSlY4RFRlUjQtUXJzX3c#gid=38","להוספת מחיר לחץ כאן")</f>
        <v>להוספת מחיר לחץ כאן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</row>
    <row r="36" ht="18.75" customHeight="1">
      <c r="A36" s="30" t="s">
        <v>8</v>
      </c>
      <c r="B36" s="16">
        <f>'פרוספקט'!$B$24</f>
        <v>13</v>
      </c>
      <c r="C36" s="17">
        <f>'פרוספקט'!$E$24</f>
        <v>1500</v>
      </c>
      <c r="D36" s="17">
        <f>'פרוספקט'!$D$24</f>
        <v>500</v>
      </c>
      <c r="E36" s="17">
        <f>'פרוספקט'!$C$24</f>
        <v>976.9230769</v>
      </c>
      <c r="F36" s="18" t="str">
        <f>HYPERLINK("https://docs.google.com/spreadsheet/ccc?key=0AlcSPGLgFExmdDN3UGY5dDNVSlY4RFRlUjQtUXJzX3c#gid=40","פרוספקט")</f>
        <v>פרוספקט</v>
      </c>
      <c r="G36" s="19" t="s">
        <v>7</v>
      </c>
      <c r="H36" s="20" t="str">
        <f>HYPERLINK("https://docs.google.com/spreadsheet/ccc?key=0AlcSPGLgFExmdDN3UGY5dDNVSlY4RFRlUjQtUXJzX3c#gid=40","להוספת מחיר לחץ כאן")</f>
        <v>להוספת מחיר לחץ כאן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</row>
    <row r="37" ht="18.75" customHeight="1">
      <c r="A37" s="30" t="s">
        <v>8</v>
      </c>
      <c r="B37" s="16">
        <f>'קטלוג מוצרים'!$B$24</f>
        <v>11</v>
      </c>
      <c r="C37" s="17">
        <f>'קטלוג מוצרים'!$E$24</f>
        <v>18000</v>
      </c>
      <c r="D37" s="17">
        <f>'קטלוג מוצרים'!$D$24</f>
        <v>4000</v>
      </c>
      <c r="E37" s="17">
        <f>'קטלוג מוצרים'!$C$24</f>
        <v>7681.818182</v>
      </c>
      <c r="F37" s="18" t="str">
        <f>HYPERLINK("https://docs.google.com/spreadsheet/ccc?key=0AlcSPGLgFExmdDN3UGY5dDNVSlY4RFRlUjQtUXJzX3c#gid=48","קטלוג מוצרים עד 50 עמודים")</f>
        <v>קטלוג מוצרים עד 50 עמודים</v>
      </c>
      <c r="G37" s="19" t="s">
        <v>7</v>
      </c>
      <c r="H37" s="20" t="str">
        <f>HYPERLINK("https://docs.google.com/spreadsheet/ccc?key=0AlcSPGLgFExmdDN3UGY5dDNVSlY4RFRlUjQtUXJzX3c#gid=48","להוספת מחיר לחץ כאן")</f>
        <v>להוספת מחיר לחץ כאן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</row>
    <row r="38" ht="18.75" customHeight="1">
      <c r="A38" s="30" t="s">
        <v>8</v>
      </c>
      <c r="B38" s="16">
        <f>'קוד QR'!$B$24</f>
        <v>16</v>
      </c>
      <c r="C38" s="17">
        <f>'קוד QR'!$E$24</f>
        <v>350</v>
      </c>
      <c r="D38" s="17">
        <f>'קוד QR'!$D$24</f>
        <v>1</v>
      </c>
      <c r="E38" s="17">
        <f>'קוד QR'!$C$24</f>
        <v>106.9375</v>
      </c>
      <c r="F38" s="18" t="str">
        <f>HYPERLINK("https://docs.google.com/spreadsheet/ccc?key=0AlcSPGLgFExmdDN3UGY5dDNVSlY4RFRlUjQtUXJzX3c#gid=50","קוד QR")</f>
        <v>קוד QR</v>
      </c>
      <c r="G38" s="19" t="s">
        <v>7</v>
      </c>
      <c r="H38" s="20" t="str">
        <f>HYPERLINK("https://docs.google.com/spreadsheet/ccc?key=0AlcSPGLgFExmdDN3UGY5dDNVSlY4RFRlUjQtUXJzX3c#gid=50","להוספת מחיר לחץ כאן")</f>
        <v>להוספת מחיר לחץ כאן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</row>
    <row r="39" ht="18.75" customHeight="1">
      <c r="A39" s="30" t="s">
        <v>8</v>
      </c>
      <c r="B39" s="16">
        <f>'חולצה'!$B$24</f>
        <v>23</v>
      </c>
      <c r="C39" s="17">
        <f>'חולצה'!$E$24</f>
        <v>2000</v>
      </c>
      <c r="D39" s="17">
        <f>'חולצה'!$D$24</f>
        <v>50</v>
      </c>
      <c r="E39" s="17">
        <f>'חולצה'!$C$24</f>
        <v>396.9565217</v>
      </c>
      <c r="F39" s="18" t="str">
        <f>HYPERLINK("https://docs.google.com/spreadsheet/ccc?key=0AlcSPGLgFExmdDN3UGY5dDNVSlY4RFRlUjQtUXJzX3c#gid=52","חולצה")</f>
        <v>חולצה</v>
      </c>
      <c r="G39" s="19" t="s">
        <v>7</v>
      </c>
      <c r="H39" s="20" t="str">
        <f>HYPERLINK("https://docs.google.com/spreadsheet/ccc?key=0AlcSPGLgFExmdDN3UGY5dDNVSlY4RFRlUjQtUXJzX3c#gid=52","להוספת מחיר לחץ כאן")</f>
        <v>להוספת מחיר לחץ כאן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</row>
    <row r="40">
      <c r="A40" s="26"/>
      <c r="B40" s="21"/>
      <c r="C40" s="21"/>
      <c r="D40" s="21"/>
      <c r="E40" s="21"/>
      <c r="F40" s="21"/>
      <c r="G40" s="21"/>
      <c r="H40" s="12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>
      <c r="A41" s="26"/>
      <c r="B41" s="21"/>
      <c r="C41" s="21"/>
      <c r="D41" s="21"/>
      <c r="E41" s="21"/>
      <c r="F41" s="21"/>
      <c r="G41" s="21"/>
      <c r="H41" s="12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</row>
    <row r="42">
      <c r="A42" s="26"/>
      <c r="B42" s="21"/>
      <c r="C42" s="21"/>
      <c r="D42" s="21"/>
      <c r="E42" s="21"/>
      <c r="F42" s="21"/>
      <c r="G42" s="21"/>
      <c r="H42" s="12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</row>
    <row r="43">
      <c r="A43" s="26"/>
      <c r="B43" s="21"/>
      <c r="C43" s="21"/>
      <c r="D43" s="21"/>
      <c r="E43" s="21"/>
      <c r="F43" s="21"/>
      <c r="G43" s="21"/>
      <c r="H43" s="12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</row>
    <row r="44">
      <c r="A44" s="26"/>
      <c r="B44" s="21"/>
      <c r="C44" s="21"/>
      <c r="D44" s="21"/>
      <c r="E44" s="21"/>
      <c r="F44" s="21"/>
      <c r="G44" s="21"/>
      <c r="H44" s="12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</row>
    <row r="45">
      <c r="A45" s="26"/>
      <c r="B45" s="21"/>
      <c r="C45" s="21"/>
      <c r="D45" s="21"/>
      <c r="E45" s="21"/>
      <c r="F45" s="21"/>
      <c r="G45" s="21"/>
      <c r="H45" s="12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</row>
    <row r="46">
      <c r="A46" s="26"/>
      <c r="B46" s="21"/>
      <c r="C46" s="21"/>
      <c r="D46" s="21"/>
      <c r="E46" s="21"/>
      <c r="F46" s="21"/>
      <c r="G46" s="21"/>
      <c r="H46" s="12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</row>
    <row r="47">
      <c r="A47" s="26"/>
      <c r="B47" s="21"/>
      <c r="C47" s="21"/>
      <c r="D47" s="21"/>
      <c r="E47" s="21"/>
      <c r="F47" s="21"/>
      <c r="G47" s="21"/>
      <c r="H47" s="12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</row>
    <row r="48">
      <c r="A48" s="26"/>
      <c r="B48" s="21"/>
      <c r="C48" s="21"/>
      <c r="D48" s="21"/>
      <c r="E48" s="21"/>
      <c r="F48" s="21"/>
      <c r="G48" s="21"/>
      <c r="H48" s="12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</row>
    <row r="49">
      <c r="A49" s="26"/>
      <c r="B49" s="21"/>
      <c r="C49" s="21"/>
      <c r="D49" s="21"/>
      <c r="E49" s="21"/>
      <c r="F49" s="21"/>
      <c r="G49" s="21"/>
      <c r="H49" s="12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</row>
    <row r="50">
      <c r="A50" s="26"/>
      <c r="B50" s="21"/>
      <c r="C50" s="21"/>
      <c r="D50" s="21"/>
      <c r="E50" s="21"/>
      <c r="F50" s="21"/>
      <c r="G50" s="21"/>
      <c r="H50" s="12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</row>
    <row r="51">
      <c r="A51" s="26"/>
      <c r="B51" s="21"/>
      <c r="C51" s="21"/>
      <c r="D51" s="21"/>
      <c r="E51" s="21"/>
      <c r="F51" s="21"/>
      <c r="G51" s="21"/>
      <c r="H51" s="12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</row>
    <row r="52">
      <c r="A52" s="26"/>
      <c r="B52" s="21"/>
      <c r="C52" s="21"/>
      <c r="D52" s="21"/>
      <c r="E52" s="21"/>
      <c r="F52" s="21"/>
      <c r="G52" s="21"/>
      <c r="H52" s="12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</row>
    <row r="53">
      <c r="A53" s="26"/>
      <c r="B53" s="21"/>
      <c r="C53" s="21"/>
      <c r="D53" s="21"/>
      <c r="E53" s="21"/>
      <c r="F53" s="21"/>
      <c r="G53" s="21"/>
      <c r="H53" s="12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</row>
    <row r="54">
      <c r="A54" s="26"/>
      <c r="B54" s="21"/>
      <c r="C54" s="21"/>
      <c r="D54" s="21"/>
      <c r="E54" s="21"/>
      <c r="F54" s="21"/>
      <c r="G54" s="21"/>
      <c r="H54" s="12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</row>
    <row r="55">
      <c r="A55" s="26"/>
      <c r="B55" s="21"/>
      <c r="C55" s="21"/>
      <c r="D55" s="21"/>
      <c r="E55" s="21"/>
      <c r="F55" s="21"/>
      <c r="G55" s="21"/>
      <c r="H55" s="12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>
      <c r="A56" s="26"/>
      <c r="B56" s="21"/>
      <c r="C56" s="21"/>
      <c r="D56" s="21"/>
      <c r="E56" s="21"/>
      <c r="F56" s="21"/>
      <c r="G56" s="21"/>
      <c r="H56" s="1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>
      <c r="A57" s="26"/>
      <c r="B57" s="21"/>
      <c r="C57" s="21"/>
      <c r="D57" s="21"/>
      <c r="E57" s="21"/>
      <c r="F57" s="21"/>
      <c r="G57" s="21"/>
      <c r="H57" s="12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>
      <c r="A58" s="26"/>
      <c r="B58" s="21"/>
      <c r="C58" s="21"/>
      <c r="D58" s="21"/>
      <c r="E58" s="21"/>
      <c r="F58" s="21"/>
      <c r="G58" s="21"/>
      <c r="H58" s="12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>
      <c r="A59" s="26"/>
      <c r="B59" s="21"/>
      <c r="C59" s="21"/>
      <c r="D59" s="21"/>
      <c r="E59" s="21"/>
      <c r="F59" s="21"/>
      <c r="G59" s="21"/>
      <c r="H59" s="12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>
      <c r="A60" s="26"/>
      <c r="B60" s="21"/>
      <c r="C60" s="21"/>
      <c r="D60" s="21"/>
      <c r="E60" s="21"/>
      <c r="F60" s="21"/>
      <c r="G60" s="21"/>
      <c r="H60" s="12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>
      <c r="A61" s="26"/>
      <c r="B61" s="21"/>
      <c r="C61" s="21"/>
      <c r="D61" s="21"/>
      <c r="E61" s="21"/>
      <c r="F61" s="21"/>
      <c r="G61" s="21"/>
      <c r="H61" s="12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>
      <c r="A62" s="26"/>
      <c r="B62" s="21"/>
      <c r="C62" s="21"/>
      <c r="D62" s="21"/>
      <c r="E62" s="21"/>
      <c r="F62" s="21"/>
      <c r="G62" s="21"/>
      <c r="H62" s="12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>
      <c r="A63" s="26"/>
      <c r="B63" s="21"/>
      <c r="C63" s="21"/>
      <c r="D63" s="21"/>
      <c r="E63" s="21"/>
      <c r="F63" s="21"/>
      <c r="G63" s="21"/>
      <c r="H63" s="12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>
      <c r="A64" s="26"/>
      <c r="B64" s="21"/>
      <c r="C64" s="21"/>
      <c r="D64" s="21"/>
      <c r="E64" s="21"/>
      <c r="F64" s="21"/>
      <c r="G64" s="21"/>
      <c r="H64" s="1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>
      <c r="A65" s="26"/>
      <c r="B65" s="21"/>
      <c r="C65" s="21"/>
      <c r="D65" s="21"/>
      <c r="E65" s="21"/>
      <c r="F65" s="21"/>
      <c r="G65" s="21"/>
      <c r="H65" s="12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>
      <c r="A66" s="26"/>
      <c r="B66" s="21"/>
      <c r="C66" s="21"/>
      <c r="D66" s="21"/>
      <c r="E66" s="21"/>
      <c r="F66" s="21"/>
      <c r="G66" s="21"/>
      <c r="H66" s="12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>
      <c r="A67" s="26"/>
      <c r="B67" s="21"/>
      <c r="C67" s="21"/>
      <c r="D67" s="21"/>
      <c r="E67" s="21"/>
      <c r="F67" s="21"/>
      <c r="G67" s="21"/>
      <c r="H67" s="12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>
      <c r="A68" s="26"/>
      <c r="B68" s="21"/>
      <c r="C68" s="21"/>
      <c r="D68" s="21"/>
      <c r="E68" s="21"/>
      <c r="F68" s="21"/>
      <c r="G68" s="21"/>
      <c r="H68" s="12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>
      <c r="A69" s="26"/>
      <c r="B69" s="21"/>
      <c r="C69" s="21"/>
      <c r="D69" s="21"/>
      <c r="E69" s="21"/>
      <c r="F69" s="21"/>
      <c r="G69" s="21"/>
      <c r="H69" s="12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>
      <c r="A70" s="26"/>
      <c r="B70" s="21"/>
      <c r="C70" s="21"/>
      <c r="D70" s="21"/>
      <c r="E70" s="21"/>
      <c r="F70" s="21"/>
      <c r="G70" s="21"/>
      <c r="H70" s="12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>
      <c r="A71" s="26"/>
      <c r="B71" s="21"/>
      <c r="C71" s="21"/>
      <c r="D71" s="21"/>
      <c r="E71" s="21"/>
      <c r="F71" s="21"/>
      <c r="G71" s="21"/>
      <c r="H71" s="12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>
      <c r="A72" s="26"/>
      <c r="B72" s="21"/>
      <c r="C72" s="21"/>
      <c r="D72" s="21"/>
      <c r="E72" s="21"/>
      <c r="F72" s="21"/>
      <c r="G72" s="21"/>
      <c r="H72" s="12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</row>
    <row r="73">
      <c r="A73" s="26"/>
      <c r="B73" s="21"/>
      <c r="C73" s="21"/>
      <c r="D73" s="21"/>
      <c r="E73" s="21"/>
      <c r="F73" s="21"/>
      <c r="G73" s="21"/>
      <c r="H73" s="12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</row>
    <row r="74">
      <c r="A74" s="26"/>
      <c r="B74" s="21"/>
      <c r="C74" s="21"/>
      <c r="D74" s="21"/>
      <c r="E74" s="21"/>
      <c r="F74" s="21"/>
      <c r="G74" s="21"/>
      <c r="H74" s="12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</row>
    <row r="75">
      <c r="A75" s="26"/>
      <c r="B75" s="21"/>
      <c r="C75" s="21"/>
      <c r="D75" s="21"/>
      <c r="E75" s="21"/>
      <c r="F75" s="21"/>
      <c r="G75" s="21"/>
      <c r="H75" s="12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>
      <c r="A76" s="26"/>
      <c r="B76" s="21"/>
      <c r="C76" s="21"/>
      <c r="D76" s="21"/>
      <c r="E76" s="21"/>
      <c r="F76" s="21"/>
      <c r="G76" s="21"/>
      <c r="H76" s="12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</row>
    <row r="77">
      <c r="A77" s="26"/>
      <c r="B77" s="21"/>
      <c r="C77" s="21"/>
      <c r="D77" s="21"/>
      <c r="E77" s="21"/>
      <c r="F77" s="21"/>
      <c r="G77" s="21"/>
      <c r="H77" s="12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  <row r="78">
      <c r="A78" s="26"/>
      <c r="B78" s="21"/>
      <c r="C78" s="21"/>
      <c r="D78" s="21"/>
      <c r="E78" s="21"/>
      <c r="F78" s="21"/>
      <c r="G78" s="21"/>
      <c r="H78" s="12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</row>
    <row r="79">
      <c r="A79" s="26"/>
      <c r="B79" s="21"/>
      <c r="C79" s="21"/>
      <c r="D79" s="21"/>
      <c r="E79" s="21"/>
      <c r="F79" s="21"/>
      <c r="G79" s="21"/>
      <c r="H79" s="12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</row>
    <row r="80">
      <c r="A80" s="26"/>
      <c r="B80" s="21"/>
      <c r="C80" s="21"/>
      <c r="D80" s="21"/>
      <c r="E80" s="21"/>
      <c r="F80" s="21"/>
      <c r="G80" s="21"/>
      <c r="H80" s="12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</row>
    <row r="81">
      <c r="A81" s="26"/>
      <c r="B81" s="21"/>
      <c r="C81" s="21"/>
      <c r="D81" s="21"/>
      <c r="E81" s="21"/>
      <c r="F81" s="21"/>
      <c r="G81" s="21"/>
      <c r="H81" s="12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</row>
    <row r="82">
      <c r="A82" s="26"/>
      <c r="B82" s="21"/>
      <c r="C82" s="21"/>
      <c r="D82" s="21"/>
      <c r="E82" s="21"/>
      <c r="F82" s="21"/>
      <c r="G82" s="21"/>
      <c r="H82" s="12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</row>
    <row r="83">
      <c r="A83" s="26"/>
      <c r="B83" s="21"/>
      <c r="C83" s="21"/>
      <c r="D83" s="21"/>
      <c r="E83" s="21"/>
      <c r="F83" s="21"/>
      <c r="G83" s="21"/>
      <c r="H83" s="12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</row>
    <row r="84">
      <c r="A84" s="26"/>
      <c r="B84" s="21"/>
      <c r="C84" s="21"/>
      <c r="D84" s="21"/>
      <c r="E84" s="21"/>
      <c r="F84" s="21"/>
      <c r="G84" s="21"/>
      <c r="H84" s="12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</row>
    <row r="85">
      <c r="A85" s="26"/>
      <c r="B85" s="21"/>
      <c r="C85" s="21"/>
      <c r="D85" s="21"/>
      <c r="E85" s="21"/>
      <c r="F85" s="21"/>
      <c r="G85" s="21"/>
      <c r="H85" s="12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</row>
    <row r="86">
      <c r="A86" s="26"/>
      <c r="B86" s="21"/>
      <c r="C86" s="21"/>
      <c r="D86" s="21"/>
      <c r="E86" s="21"/>
      <c r="F86" s="21"/>
      <c r="G86" s="21"/>
      <c r="H86" s="12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</row>
    <row r="87">
      <c r="A87" s="26"/>
      <c r="B87" s="21"/>
      <c r="C87" s="21"/>
      <c r="D87" s="21"/>
      <c r="E87" s="21"/>
      <c r="F87" s="21"/>
      <c r="G87" s="21"/>
      <c r="H87" s="12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</row>
    <row r="88">
      <c r="A88" s="26"/>
      <c r="B88" s="21"/>
      <c r="C88" s="21"/>
      <c r="D88" s="21"/>
      <c r="E88" s="21"/>
      <c r="F88" s="21"/>
      <c r="G88" s="21"/>
      <c r="H88" s="12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</row>
    <row r="89">
      <c r="A89" s="26"/>
      <c r="B89" s="21"/>
      <c r="C89" s="21"/>
      <c r="D89" s="21"/>
      <c r="E89" s="21"/>
      <c r="F89" s="21"/>
      <c r="G89" s="21"/>
      <c r="H89" s="12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</row>
    <row r="90">
      <c r="A90" s="26"/>
      <c r="B90" s="21"/>
      <c r="C90" s="21"/>
      <c r="D90" s="21"/>
      <c r="E90" s="21"/>
      <c r="F90" s="21"/>
      <c r="G90" s="21"/>
      <c r="H90" s="12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</row>
    <row r="91">
      <c r="A91" s="26"/>
      <c r="B91" s="21"/>
      <c r="C91" s="21"/>
      <c r="D91" s="21"/>
      <c r="E91" s="21"/>
      <c r="F91" s="21"/>
      <c r="G91" s="21"/>
      <c r="H91" s="12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</row>
    <row r="92">
      <c r="A92" s="26"/>
      <c r="B92" s="21"/>
      <c r="C92" s="21"/>
      <c r="D92" s="21"/>
      <c r="E92" s="21"/>
      <c r="F92" s="21"/>
      <c r="G92" s="21"/>
      <c r="H92" s="12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</row>
    <row r="93">
      <c r="A93" s="26"/>
      <c r="B93" s="21"/>
      <c r="C93" s="21"/>
      <c r="D93" s="21"/>
      <c r="E93" s="21"/>
      <c r="F93" s="21"/>
      <c r="G93" s="21"/>
      <c r="H93" s="12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</row>
    <row r="94">
      <c r="A94" s="26"/>
      <c r="B94" s="21"/>
      <c r="C94" s="21"/>
      <c r="D94" s="21"/>
      <c r="E94" s="21"/>
      <c r="F94" s="21"/>
      <c r="G94" s="21"/>
      <c r="H94" s="12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</row>
    <row r="95">
      <c r="A95" s="26"/>
      <c r="B95" s="21"/>
      <c r="C95" s="21"/>
      <c r="D95" s="21"/>
      <c r="E95" s="21"/>
      <c r="F95" s="21"/>
      <c r="G95" s="21"/>
      <c r="H95" s="1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</row>
    <row r="96">
      <c r="A96" s="26"/>
      <c r="B96" s="21"/>
      <c r="C96" s="21"/>
      <c r="D96" s="21"/>
      <c r="E96" s="21"/>
      <c r="F96" s="21"/>
      <c r="G96" s="21"/>
      <c r="H96" s="12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</row>
    <row r="97">
      <c r="A97" s="26"/>
      <c r="B97" s="21"/>
      <c r="C97" s="21"/>
      <c r="D97" s="21"/>
      <c r="E97" s="21"/>
      <c r="F97" s="21"/>
      <c r="G97" s="21"/>
      <c r="H97" s="12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</row>
    <row r="98">
      <c r="A98" s="26"/>
      <c r="B98" s="21"/>
      <c r="C98" s="21"/>
      <c r="D98" s="21"/>
      <c r="E98" s="21"/>
      <c r="F98" s="21"/>
      <c r="G98" s="21"/>
      <c r="H98" s="12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</row>
    <row r="99">
      <c r="A99" s="26"/>
      <c r="B99" s="21"/>
      <c r="C99" s="21"/>
      <c r="D99" s="21"/>
      <c r="E99" s="21"/>
      <c r="F99" s="21"/>
      <c r="G99" s="21"/>
      <c r="H99" s="12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</row>
    <row r="100">
      <c r="A100" s="26"/>
      <c r="B100" s="21"/>
      <c r="C100" s="21"/>
      <c r="D100" s="21"/>
      <c r="E100" s="21"/>
      <c r="F100" s="21"/>
      <c r="G100" s="21"/>
      <c r="H100" s="12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</row>
    <row r="101">
      <c r="A101" s="26"/>
      <c r="B101" s="21"/>
      <c r="C101" s="21"/>
      <c r="D101" s="21"/>
      <c r="E101" s="21"/>
      <c r="F101" s="21"/>
      <c r="G101" s="21"/>
      <c r="H101" s="12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</row>
    <row r="102">
      <c r="A102" s="26"/>
      <c r="B102" s="21"/>
      <c r="C102" s="21"/>
      <c r="D102" s="21"/>
      <c r="E102" s="21"/>
      <c r="F102" s="21"/>
      <c r="G102" s="21"/>
      <c r="H102" s="12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</row>
    <row r="103">
      <c r="A103" s="26"/>
      <c r="B103" s="21"/>
      <c r="C103" s="21"/>
      <c r="D103" s="21"/>
      <c r="E103" s="21"/>
      <c r="F103" s="21"/>
      <c r="G103" s="21"/>
      <c r="H103" s="12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</row>
    <row r="104">
      <c r="A104" s="26"/>
      <c r="B104" s="21"/>
      <c r="C104" s="21"/>
      <c r="D104" s="21"/>
      <c r="E104" s="21"/>
      <c r="F104" s="21"/>
      <c r="G104" s="21"/>
      <c r="H104" s="12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</row>
    <row r="105">
      <c r="A105" s="26"/>
      <c r="B105" s="21"/>
      <c r="C105" s="21"/>
      <c r="D105" s="21"/>
      <c r="E105" s="21"/>
      <c r="F105" s="21"/>
      <c r="G105" s="21"/>
      <c r="H105" s="12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</row>
    <row r="106">
      <c r="A106" s="26"/>
      <c r="B106" s="21"/>
      <c r="C106" s="21"/>
      <c r="D106" s="21"/>
      <c r="E106" s="21"/>
      <c r="F106" s="21"/>
      <c r="G106" s="21"/>
      <c r="H106" s="12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</row>
    <row r="107">
      <c r="A107" s="26"/>
      <c r="B107" s="21"/>
      <c r="C107" s="21"/>
      <c r="D107" s="21"/>
      <c r="E107" s="21"/>
      <c r="F107" s="21"/>
      <c r="G107" s="21"/>
      <c r="H107" s="12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</row>
    <row r="108">
      <c r="A108" s="26"/>
      <c r="B108" s="21"/>
      <c r="C108" s="21"/>
      <c r="D108" s="21"/>
      <c r="E108" s="21"/>
      <c r="F108" s="21"/>
      <c r="G108" s="21"/>
      <c r="H108" s="12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</row>
    <row r="109">
      <c r="A109" s="26"/>
      <c r="B109" s="21"/>
      <c r="C109" s="21"/>
      <c r="D109" s="21"/>
      <c r="E109" s="21"/>
      <c r="F109" s="21"/>
      <c r="G109" s="21"/>
      <c r="H109" s="12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</row>
    <row r="110">
      <c r="A110" s="26"/>
      <c r="B110" s="21"/>
      <c r="C110" s="21"/>
      <c r="D110" s="21"/>
      <c r="E110" s="21"/>
      <c r="F110" s="21"/>
      <c r="G110" s="21"/>
      <c r="H110" s="12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</row>
    <row r="111">
      <c r="A111" s="26"/>
      <c r="B111" s="21"/>
      <c r="C111" s="21"/>
      <c r="D111" s="21"/>
      <c r="E111" s="21"/>
      <c r="F111" s="21"/>
      <c r="G111" s="21"/>
      <c r="H111" s="12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</row>
    <row r="112">
      <c r="A112" s="26"/>
      <c r="B112" s="21"/>
      <c r="C112" s="21"/>
      <c r="D112" s="21"/>
      <c r="E112" s="21"/>
      <c r="F112" s="21"/>
      <c r="G112" s="21"/>
      <c r="H112" s="12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</row>
    <row r="113">
      <c r="A113" s="26"/>
      <c r="B113" s="21"/>
      <c r="C113" s="21"/>
      <c r="D113" s="21"/>
      <c r="E113" s="21"/>
      <c r="F113" s="21"/>
      <c r="G113" s="21"/>
      <c r="H113" s="12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</row>
    <row r="114">
      <c r="A114" s="26"/>
      <c r="B114" s="21"/>
      <c r="C114" s="21"/>
      <c r="D114" s="21"/>
      <c r="E114" s="21"/>
      <c r="F114" s="21"/>
      <c r="G114" s="21"/>
      <c r="H114" s="12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</row>
    <row r="115">
      <c r="A115" s="26"/>
      <c r="B115" s="21"/>
      <c r="C115" s="21"/>
      <c r="D115" s="21"/>
      <c r="E115" s="21"/>
      <c r="F115" s="21"/>
      <c r="G115" s="21"/>
      <c r="H115" s="12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</row>
    <row r="116">
      <c r="A116" s="26"/>
      <c r="B116" s="21"/>
      <c r="C116" s="21"/>
      <c r="D116" s="21"/>
      <c r="E116" s="21"/>
      <c r="F116" s="21"/>
      <c r="G116" s="21"/>
      <c r="H116" s="12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</row>
    <row r="117">
      <c r="A117" s="26"/>
      <c r="B117" s="21"/>
      <c r="C117" s="21"/>
      <c r="D117" s="21"/>
      <c r="E117" s="21"/>
      <c r="F117" s="21"/>
      <c r="G117" s="21"/>
      <c r="H117" s="12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</row>
    <row r="118">
      <c r="A118" s="26"/>
      <c r="B118" s="21"/>
      <c r="C118" s="21"/>
      <c r="D118" s="21"/>
      <c r="E118" s="21"/>
      <c r="F118" s="21"/>
      <c r="G118" s="21"/>
      <c r="H118" s="12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</row>
    <row r="119">
      <c r="A119" s="26"/>
      <c r="B119" s="21"/>
      <c r="C119" s="21"/>
      <c r="D119" s="21"/>
      <c r="E119" s="21"/>
      <c r="F119" s="21"/>
      <c r="G119" s="21"/>
      <c r="H119" s="12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</row>
    <row r="120">
      <c r="A120" s="26"/>
      <c r="B120" s="21"/>
      <c r="C120" s="21"/>
      <c r="D120" s="21"/>
      <c r="E120" s="21"/>
      <c r="F120" s="21"/>
      <c r="G120" s="21"/>
      <c r="H120" s="12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</row>
    <row r="121">
      <c r="A121" s="26"/>
      <c r="B121" s="21"/>
      <c r="C121" s="21"/>
      <c r="D121" s="21"/>
      <c r="E121" s="21"/>
      <c r="F121" s="21"/>
      <c r="G121" s="21"/>
      <c r="H121" s="12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</row>
    <row r="122">
      <c r="A122" s="26"/>
      <c r="B122" s="21"/>
      <c r="C122" s="21"/>
      <c r="D122" s="21"/>
      <c r="E122" s="21"/>
      <c r="F122" s="21"/>
      <c r="G122" s="21"/>
      <c r="H122" s="12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</row>
    <row r="123">
      <c r="A123" s="26"/>
      <c r="B123" s="21"/>
      <c r="C123" s="21"/>
      <c r="D123" s="21"/>
      <c r="E123" s="21"/>
      <c r="F123" s="21"/>
      <c r="G123" s="21"/>
      <c r="H123" s="12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</row>
    <row r="124">
      <c r="A124" s="26"/>
      <c r="B124" s="21"/>
      <c r="C124" s="21"/>
      <c r="D124" s="21"/>
      <c r="E124" s="21"/>
      <c r="F124" s="21"/>
      <c r="G124" s="21"/>
      <c r="H124" s="12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</row>
    <row r="125">
      <c r="A125" s="26"/>
      <c r="B125" s="21"/>
      <c r="C125" s="21"/>
      <c r="D125" s="21"/>
      <c r="E125" s="21"/>
      <c r="F125" s="21"/>
      <c r="G125" s="21"/>
      <c r="H125" s="12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</row>
    <row r="126">
      <c r="A126" s="26"/>
      <c r="B126" s="21"/>
      <c r="C126" s="21"/>
      <c r="D126" s="21"/>
      <c r="E126" s="21"/>
      <c r="F126" s="21"/>
      <c r="G126" s="21"/>
      <c r="H126" s="12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</row>
    <row r="127">
      <c r="A127" s="26"/>
      <c r="B127" s="21"/>
      <c r="C127" s="21"/>
      <c r="D127" s="21"/>
      <c r="E127" s="21"/>
      <c r="F127" s="21"/>
      <c r="G127" s="21"/>
      <c r="H127" s="12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</row>
    <row r="128">
      <c r="A128" s="26"/>
      <c r="B128" s="21"/>
      <c r="C128" s="21"/>
      <c r="D128" s="21"/>
      <c r="E128" s="21"/>
      <c r="F128" s="21"/>
      <c r="G128" s="21"/>
      <c r="H128" s="12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</row>
    <row r="129">
      <c r="A129" s="26"/>
      <c r="B129" s="21"/>
      <c r="C129" s="21"/>
      <c r="D129" s="21"/>
      <c r="E129" s="21"/>
      <c r="F129" s="21"/>
      <c r="G129" s="21"/>
      <c r="H129" s="12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</row>
    <row r="130">
      <c r="A130" s="26"/>
      <c r="B130" s="21"/>
      <c r="C130" s="21"/>
      <c r="D130" s="21"/>
      <c r="E130" s="21"/>
      <c r="F130" s="21"/>
      <c r="G130" s="21"/>
      <c r="H130" s="12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</row>
    <row r="131">
      <c r="A131" s="26"/>
      <c r="B131" s="21"/>
      <c r="C131" s="21"/>
      <c r="D131" s="21"/>
      <c r="E131" s="21"/>
      <c r="F131" s="21"/>
      <c r="G131" s="21"/>
      <c r="H131" s="12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</row>
    <row r="132">
      <c r="A132" s="26"/>
      <c r="B132" s="21"/>
      <c r="C132" s="21"/>
      <c r="D132" s="21"/>
      <c r="E132" s="21"/>
      <c r="F132" s="21"/>
      <c r="G132" s="21"/>
      <c r="H132" s="12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</row>
    <row r="133">
      <c r="A133" s="26"/>
      <c r="B133" s="21"/>
      <c r="C133" s="21"/>
      <c r="D133" s="21"/>
      <c r="E133" s="21"/>
      <c r="F133" s="21"/>
      <c r="G133" s="21"/>
      <c r="H133" s="12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</row>
    <row r="134">
      <c r="A134" s="26"/>
      <c r="B134" s="21"/>
      <c r="C134" s="21"/>
      <c r="D134" s="21"/>
      <c r="E134" s="21"/>
      <c r="F134" s="21"/>
      <c r="G134" s="21"/>
      <c r="H134" s="12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</row>
    <row r="135">
      <c r="A135" s="26"/>
      <c r="B135" s="21"/>
      <c r="C135" s="21"/>
      <c r="D135" s="21"/>
      <c r="E135" s="21"/>
      <c r="F135" s="21"/>
      <c r="G135" s="21"/>
      <c r="H135" s="12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</row>
    <row r="136">
      <c r="A136" s="26"/>
      <c r="B136" s="21"/>
      <c r="C136" s="21"/>
      <c r="D136" s="21"/>
      <c r="E136" s="21"/>
      <c r="F136" s="21"/>
      <c r="G136" s="21"/>
      <c r="H136" s="12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</row>
    <row r="137">
      <c r="A137" s="26"/>
      <c r="B137" s="21"/>
      <c r="C137" s="21"/>
      <c r="D137" s="21"/>
      <c r="E137" s="21"/>
      <c r="F137" s="21"/>
      <c r="G137" s="21"/>
      <c r="H137" s="12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</row>
    <row r="138">
      <c r="A138" s="26"/>
      <c r="B138" s="21"/>
      <c r="C138" s="21"/>
      <c r="D138" s="21"/>
      <c r="E138" s="21"/>
      <c r="F138" s="21"/>
      <c r="G138" s="21"/>
      <c r="H138" s="12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</row>
    <row r="139">
      <c r="A139" s="26"/>
      <c r="B139" s="21"/>
      <c r="C139" s="21"/>
      <c r="D139" s="21"/>
      <c r="E139" s="21"/>
      <c r="F139" s="21"/>
      <c r="G139" s="21"/>
      <c r="H139" s="12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</row>
    <row r="140">
      <c r="A140" s="26"/>
      <c r="B140" s="21"/>
      <c r="C140" s="21"/>
      <c r="D140" s="21"/>
      <c r="E140" s="21"/>
      <c r="F140" s="21"/>
      <c r="G140" s="21"/>
      <c r="H140" s="12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</row>
    <row r="141">
      <c r="A141" s="26"/>
      <c r="B141" s="21"/>
      <c r="C141" s="21"/>
      <c r="D141" s="21"/>
      <c r="E141" s="21"/>
      <c r="F141" s="21"/>
      <c r="G141" s="21"/>
      <c r="H141" s="12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</row>
    <row r="142">
      <c r="A142" s="26"/>
      <c r="B142" s="21"/>
      <c r="C142" s="21"/>
      <c r="D142" s="21"/>
      <c r="E142" s="21"/>
      <c r="F142" s="21"/>
      <c r="G142" s="21"/>
      <c r="H142" s="12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</row>
    <row r="143">
      <c r="A143" s="26"/>
      <c r="B143" s="21"/>
      <c r="C143" s="21"/>
      <c r="D143" s="21"/>
      <c r="E143" s="21"/>
      <c r="F143" s="21"/>
      <c r="G143" s="21"/>
      <c r="H143" s="12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</row>
    <row r="144">
      <c r="A144" s="26"/>
      <c r="B144" s="21"/>
      <c r="C144" s="21"/>
      <c r="D144" s="21"/>
      <c r="E144" s="21"/>
      <c r="F144" s="21"/>
      <c r="G144" s="21"/>
      <c r="H144" s="12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</row>
    <row r="145">
      <c r="A145" s="26"/>
      <c r="B145" s="21"/>
      <c r="C145" s="21"/>
      <c r="D145" s="21"/>
      <c r="E145" s="21"/>
      <c r="F145" s="21"/>
      <c r="G145" s="21"/>
      <c r="H145" s="12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</row>
    <row r="146">
      <c r="A146" s="26"/>
      <c r="B146" s="21"/>
      <c r="C146" s="21"/>
      <c r="D146" s="21"/>
      <c r="E146" s="21"/>
      <c r="F146" s="21"/>
      <c r="G146" s="21"/>
      <c r="H146" s="12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</row>
    <row r="147">
      <c r="A147" s="26"/>
      <c r="B147" s="21"/>
      <c r="C147" s="21"/>
      <c r="D147" s="21"/>
      <c r="E147" s="21"/>
      <c r="F147" s="21"/>
      <c r="G147" s="21"/>
      <c r="H147" s="12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</row>
    <row r="148">
      <c r="A148" s="26"/>
      <c r="B148" s="21"/>
      <c r="C148" s="21"/>
      <c r="D148" s="21"/>
      <c r="E148" s="21"/>
      <c r="F148" s="21"/>
      <c r="G148" s="21"/>
      <c r="H148" s="12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</row>
    <row r="149">
      <c r="A149" s="26"/>
      <c r="B149" s="21"/>
      <c r="C149" s="21"/>
      <c r="D149" s="21"/>
      <c r="E149" s="21"/>
      <c r="F149" s="21"/>
      <c r="G149" s="21"/>
      <c r="H149" s="12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</row>
    <row r="150">
      <c r="A150" s="26"/>
      <c r="B150" s="21"/>
      <c r="C150" s="21"/>
      <c r="D150" s="21"/>
      <c r="E150" s="21"/>
      <c r="F150" s="21"/>
      <c r="G150" s="21"/>
      <c r="H150" s="12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</row>
    <row r="151">
      <c r="A151" s="26"/>
      <c r="B151" s="21"/>
      <c r="C151" s="21"/>
      <c r="D151" s="21"/>
      <c r="E151" s="21"/>
      <c r="F151" s="21"/>
      <c r="G151" s="21"/>
      <c r="H151" s="12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</row>
    <row r="152">
      <c r="A152" s="26"/>
      <c r="B152" s="21"/>
      <c r="C152" s="21"/>
      <c r="D152" s="21"/>
      <c r="E152" s="21"/>
      <c r="F152" s="21"/>
      <c r="G152" s="21"/>
      <c r="H152" s="12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</row>
    <row r="153">
      <c r="A153" s="26"/>
      <c r="B153" s="21"/>
      <c r="C153" s="21"/>
      <c r="D153" s="21"/>
      <c r="E153" s="21"/>
      <c r="F153" s="21"/>
      <c r="G153" s="21"/>
      <c r="H153" s="12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</row>
    <row r="154">
      <c r="A154" s="26"/>
      <c r="B154" s="21"/>
      <c r="C154" s="21"/>
      <c r="D154" s="21"/>
      <c r="E154" s="21"/>
      <c r="F154" s="21"/>
      <c r="G154" s="21"/>
      <c r="H154" s="12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</row>
    <row r="155">
      <c r="A155" s="26"/>
      <c r="B155" s="21"/>
      <c r="C155" s="21"/>
      <c r="D155" s="21"/>
      <c r="E155" s="21"/>
      <c r="F155" s="21"/>
      <c r="G155" s="21"/>
      <c r="H155" s="12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</row>
    <row r="156">
      <c r="A156" s="26"/>
      <c r="B156" s="21"/>
      <c r="C156" s="21"/>
      <c r="D156" s="21"/>
      <c r="E156" s="21"/>
      <c r="F156" s="21"/>
      <c r="G156" s="21"/>
      <c r="H156" s="12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</row>
    <row r="157">
      <c r="A157" s="26"/>
      <c r="B157" s="21"/>
      <c r="C157" s="21"/>
      <c r="D157" s="21"/>
      <c r="E157" s="21"/>
      <c r="F157" s="21"/>
      <c r="G157" s="21"/>
      <c r="H157" s="12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</row>
    <row r="158">
      <c r="A158" s="26"/>
      <c r="B158" s="21"/>
      <c r="C158" s="21"/>
      <c r="D158" s="21"/>
      <c r="E158" s="21"/>
      <c r="F158" s="21"/>
      <c r="G158" s="21"/>
      <c r="H158" s="12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</row>
    <row r="159">
      <c r="A159" s="26"/>
      <c r="B159" s="21"/>
      <c r="C159" s="21"/>
      <c r="D159" s="21"/>
      <c r="E159" s="21"/>
      <c r="F159" s="21"/>
      <c r="G159" s="21"/>
      <c r="H159" s="12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</row>
    <row r="160">
      <c r="A160" s="26"/>
      <c r="B160" s="21"/>
      <c r="C160" s="21"/>
      <c r="D160" s="21"/>
      <c r="E160" s="21"/>
      <c r="F160" s="21"/>
      <c r="G160" s="21"/>
      <c r="H160" s="12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</row>
    <row r="161">
      <c r="A161" s="26"/>
      <c r="B161" s="21"/>
      <c r="C161" s="21"/>
      <c r="D161" s="21"/>
      <c r="E161" s="21"/>
      <c r="F161" s="21"/>
      <c r="G161" s="21"/>
      <c r="H161" s="12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</row>
    <row r="162">
      <c r="A162" s="26"/>
      <c r="B162" s="21"/>
      <c r="C162" s="21"/>
      <c r="D162" s="21"/>
      <c r="E162" s="21"/>
      <c r="F162" s="21"/>
      <c r="G162" s="21"/>
      <c r="H162" s="12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</row>
    <row r="163">
      <c r="A163" s="26"/>
      <c r="B163" s="21"/>
      <c r="C163" s="21"/>
      <c r="D163" s="21"/>
      <c r="E163" s="21"/>
      <c r="F163" s="21"/>
      <c r="G163" s="21"/>
      <c r="H163" s="12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</row>
    <row r="164">
      <c r="A164" s="26"/>
      <c r="B164" s="21"/>
      <c r="C164" s="21"/>
      <c r="D164" s="21"/>
      <c r="E164" s="21"/>
      <c r="F164" s="21"/>
      <c r="G164" s="21"/>
      <c r="H164" s="12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</row>
    <row r="165">
      <c r="A165" s="26"/>
      <c r="B165" s="21"/>
      <c r="C165" s="21"/>
      <c r="D165" s="21"/>
      <c r="E165" s="21"/>
      <c r="F165" s="21"/>
      <c r="G165" s="21"/>
      <c r="H165" s="12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</row>
    <row r="166">
      <c r="A166" s="26"/>
      <c r="B166" s="21"/>
      <c r="C166" s="21"/>
      <c r="D166" s="21"/>
      <c r="E166" s="21"/>
      <c r="F166" s="21"/>
      <c r="G166" s="21"/>
      <c r="H166" s="12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</row>
    <row r="167">
      <c r="A167" s="26"/>
      <c r="B167" s="21"/>
      <c r="C167" s="21"/>
      <c r="D167" s="21"/>
      <c r="E167" s="21"/>
      <c r="F167" s="21"/>
      <c r="G167" s="21"/>
      <c r="H167" s="12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</row>
    <row r="168">
      <c r="A168" s="26"/>
      <c r="B168" s="21"/>
      <c r="C168" s="21"/>
      <c r="D168" s="21"/>
      <c r="E168" s="21"/>
      <c r="F168" s="21"/>
      <c r="G168" s="21"/>
      <c r="H168" s="12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</row>
    <row r="169">
      <c r="A169" s="26"/>
      <c r="B169" s="21"/>
      <c r="C169" s="21"/>
      <c r="D169" s="21"/>
      <c r="E169" s="21"/>
      <c r="F169" s="21"/>
      <c r="G169" s="21"/>
      <c r="H169" s="12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</row>
    <row r="170">
      <c r="A170" s="26"/>
      <c r="B170" s="21"/>
      <c r="C170" s="21"/>
      <c r="D170" s="21"/>
      <c r="E170" s="21"/>
      <c r="F170" s="21"/>
      <c r="G170" s="21"/>
      <c r="H170" s="12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</row>
    <row r="171">
      <c r="A171" s="26"/>
      <c r="B171" s="21"/>
      <c r="C171" s="21"/>
      <c r="D171" s="21"/>
      <c r="E171" s="21"/>
      <c r="F171" s="21"/>
      <c r="G171" s="21"/>
      <c r="H171" s="12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</row>
    <row r="172">
      <c r="A172" s="26"/>
      <c r="B172" s="21"/>
      <c r="C172" s="21"/>
      <c r="D172" s="21"/>
      <c r="E172" s="21"/>
      <c r="F172" s="21"/>
      <c r="G172" s="21"/>
      <c r="H172" s="12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</row>
    <row r="173">
      <c r="A173" s="26"/>
      <c r="B173" s="21"/>
      <c r="C173" s="21"/>
      <c r="D173" s="21"/>
      <c r="E173" s="21"/>
      <c r="F173" s="21"/>
      <c r="G173" s="21"/>
      <c r="H173" s="12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</row>
    <row r="174">
      <c r="A174" s="26"/>
      <c r="B174" s="21"/>
      <c r="C174" s="21"/>
      <c r="D174" s="21"/>
      <c r="E174" s="21"/>
      <c r="F174" s="21"/>
      <c r="G174" s="21"/>
      <c r="H174" s="12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</row>
    <row r="175">
      <c r="A175" s="26"/>
      <c r="B175" s="21"/>
      <c r="C175" s="21"/>
      <c r="D175" s="21"/>
      <c r="E175" s="21"/>
      <c r="F175" s="21"/>
      <c r="G175" s="21"/>
      <c r="H175" s="12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</row>
    <row r="176">
      <c r="A176" s="26"/>
      <c r="B176" s="21"/>
      <c r="C176" s="21"/>
      <c r="D176" s="21"/>
      <c r="E176" s="21"/>
      <c r="F176" s="21"/>
      <c r="G176" s="21"/>
      <c r="H176" s="12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</row>
    <row r="177">
      <c r="A177" s="26"/>
      <c r="B177" s="21"/>
      <c r="C177" s="21"/>
      <c r="D177" s="21"/>
      <c r="E177" s="21"/>
      <c r="F177" s="21"/>
      <c r="G177" s="21"/>
      <c r="H177" s="12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</row>
    <row r="178">
      <c r="A178" s="26"/>
      <c r="B178" s="21"/>
      <c r="C178" s="21"/>
      <c r="D178" s="21"/>
      <c r="E178" s="21"/>
      <c r="F178" s="21"/>
      <c r="G178" s="21"/>
      <c r="H178" s="12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</row>
    <row r="179">
      <c r="A179" s="26"/>
      <c r="B179" s="21"/>
      <c r="C179" s="21"/>
      <c r="D179" s="21"/>
      <c r="E179" s="21"/>
      <c r="F179" s="21"/>
      <c r="G179" s="21"/>
      <c r="H179" s="12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</row>
    <row r="180">
      <c r="A180" s="26"/>
      <c r="B180" s="21"/>
      <c r="C180" s="21"/>
      <c r="D180" s="21"/>
      <c r="E180" s="21"/>
      <c r="F180" s="21"/>
      <c r="G180" s="21"/>
      <c r="H180" s="12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</row>
    <row r="181">
      <c r="A181" s="26"/>
      <c r="B181" s="21"/>
      <c r="C181" s="21"/>
      <c r="D181" s="21"/>
      <c r="E181" s="21"/>
      <c r="F181" s="21"/>
      <c r="G181" s="21"/>
      <c r="H181" s="12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</row>
    <row r="182">
      <c r="A182" s="26"/>
      <c r="B182" s="21"/>
      <c r="C182" s="21"/>
      <c r="D182" s="21"/>
      <c r="E182" s="21"/>
      <c r="F182" s="21"/>
      <c r="G182" s="21"/>
      <c r="H182" s="12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</row>
    <row r="183">
      <c r="A183" s="26"/>
      <c r="B183" s="21"/>
      <c r="C183" s="21"/>
      <c r="D183" s="21"/>
      <c r="E183" s="21"/>
      <c r="F183" s="21"/>
      <c r="G183" s="21"/>
      <c r="H183" s="12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</row>
    <row r="184">
      <c r="A184" s="36"/>
      <c r="H184" s="37"/>
    </row>
    <row r="185">
      <c r="A185" s="36"/>
      <c r="H185" s="37"/>
    </row>
    <row r="186">
      <c r="A186" s="36"/>
      <c r="H186" s="37"/>
    </row>
    <row r="187">
      <c r="A187" s="36"/>
      <c r="H187" s="37"/>
    </row>
    <row r="188">
      <c r="A188" s="36"/>
      <c r="H188" s="37"/>
    </row>
    <row r="189">
      <c r="A189" s="36"/>
      <c r="H189" s="37"/>
    </row>
    <row r="190">
      <c r="A190" s="36"/>
      <c r="H190" s="37"/>
    </row>
    <row r="191">
      <c r="A191" s="36"/>
      <c r="H191" s="37"/>
    </row>
    <row r="192">
      <c r="A192" s="36"/>
      <c r="H192" s="37"/>
    </row>
    <row r="193">
      <c r="A193" s="36"/>
      <c r="H193" s="37"/>
    </row>
    <row r="194">
      <c r="A194" s="36"/>
      <c r="H194" s="37"/>
    </row>
    <row r="195">
      <c r="A195" s="36"/>
      <c r="H195" s="37"/>
    </row>
    <row r="196">
      <c r="A196" s="36"/>
      <c r="H196" s="37"/>
    </row>
    <row r="197">
      <c r="A197" s="36"/>
      <c r="H197" s="37"/>
    </row>
    <row r="198">
      <c r="A198" s="36"/>
      <c r="H198" s="37"/>
    </row>
    <row r="199">
      <c r="A199" s="36"/>
      <c r="H199" s="37"/>
    </row>
    <row r="200">
      <c r="A200" s="36"/>
      <c r="H200" s="37"/>
    </row>
    <row r="201">
      <c r="A201" s="36"/>
      <c r="H201" s="37"/>
    </row>
    <row r="202">
      <c r="A202" s="36"/>
      <c r="H202" s="37"/>
    </row>
    <row r="203">
      <c r="A203" s="36"/>
      <c r="H203" s="37"/>
    </row>
    <row r="204">
      <c r="A204" s="36"/>
      <c r="H204" s="37"/>
    </row>
    <row r="205">
      <c r="A205" s="36"/>
      <c r="H205" s="37"/>
    </row>
    <row r="206">
      <c r="A206" s="36"/>
      <c r="H206" s="37"/>
    </row>
    <row r="207">
      <c r="A207" s="36"/>
      <c r="H207" s="37"/>
    </row>
    <row r="208">
      <c r="A208" s="36"/>
      <c r="H208" s="37"/>
    </row>
    <row r="209">
      <c r="A209" s="36"/>
      <c r="H209" s="37"/>
    </row>
    <row r="210">
      <c r="A210" s="36"/>
      <c r="H210" s="37"/>
    </row>
    <row r="211">
      <c r="A211" s="36"/>
      <c r="H211" s="37"/>
    </row>
    <row r="212">
      <c r="A212" s="36"/>
      <c r="H212" s="37"/>
    </row>
    <row r="213">
      <c r="A213" s="36"/>
      <c r="H213" s="37"/>
    </row>
    <row r="214">
      <c r="A214" s="36"/>
      <c r="H214" s="37"/>
    </row>
    <row r="215">
      <c r="A215" s="36"/>
      <c r="H215" s="37"/>
    </row>
    <row r="216">
      <c r="A216" s="36"/>
      <c r="H216" s="37"/>
    </row>
    <row r="217">
      <c r="A217" s="36"/>
      <c r="H217" s="37"/>
    </row>
    <row r="218">
      <c r="A218" s="36"/>
      <c r="H218" s="37"/>
    </row>
    <row r="219">
      <c r="A219" s="36"/>
      <c r="H219" s="37"/>
    </row>
    <row r="220">
      <c r="A220" s="36"/>
      <c r="H220" s="37"/>
    </row>
    <row r="221">
      <c r="A221" s="36"/>
      <c r="H221" s="37"/>
    </row>
    <row r="222">
      <c r="A222" s="36"/>
      <c r="H222" s="37"/>
    </row>
    <row r="223">
      <c r="A223" s="36"/>
      <c r="H223" s="37"/>
    </row>
    <row r="224">
      <c r="A224" s="36"/>
      <c r="H224" s="37"/>
    </row>
    <row r="225">
      <c r="A225" s="36"/>
      <c r="H225" s="37"/>
    </row>
    <row r="226">
      <c r="A226" s="36"/>
      <c r="H226" s="37"/>
    </row>
    <row r="227">
      <c r="A227" s="36"/>
      <c r="H227" s="37"/>
    </row>
    <row r="228">
      <c r="A228" s="36"/>
      <c r="H228" s="37"/>
    </row>
    <row r="229">
      <c r="A229" s="36"/>
      <c r="H229" s="37"/>
    </row>
    <row r="230">
      <c r="A230" s="36"/>
      <c r="H230" s="37"/>
    </row>
    <row r="231">
      <c r="A231" s="36"/>
      <c r="H231" s="37"/>
    </row>
    <row r="232">
      <c r="A232" s="36"/>
      <c r="H232" s="37"/>
    </row>
    <row r="233">
      <c r="A233" s="36"/>
      <c r="H233" s="37"/>
    </row>
    <row r="234">
      <c r="A234" s="36"/>
      <c r="H234" s="37"/>
    </row>
    <row r="235">
      <c r="A235" s="36"/>
      <c r="H235" s="37"/>
    </row>
    <row r="236">
      <c r="A236" s="36"/>
      <c r="H236" s="37"/>
    </row>
    <row r="237">
      <c r="A237" s="36"/>
      <c r="H237" s="37"/>
    </row>
    <row r="238">
      <c r="A238" s="36"/>
      <c r="H238" s="37"/>
    </row>
    <row r="239">
      <c r="A239" s="36"/>
      <c r="H239" s="37"/>
    </row>
    <row r="240">
      <c r="A240" s="36"/>
      <c r="H240" s="37"/>
    </row>
    <row r="241">
      <c r="A241" s="36"/>
      <c r="H241" s="37"/>
    </row>
    <row r="242">
      <c r="A242" s="36"/>
      <c r="H242" s="37"/>
    </row>
    <row r="243">
      <c r="A243" s="36"/>
      <c r="H243" s="37"/>
    </row>
    <row r="244">
      <c r="A244" s="36"/>
      <c r="H244" s="37"/>
    </row>
    <row r="245">
      <c r="A245" s="36"/>
      <c r="H245" s="37"/>
    </row>
    <row r="246">
      <c r="A246" s="36"/>
      <c r="H246" s="37"/>
    </row>
    <row r="247">
      <c r="A247" s="36"/>
      <c r="H247" s="37"/>
    </row>
    <row r="248">
      <c r="A248" s="36"/>
      <c r="H248" s="37"/>
    </row>
    <row r="249">
      <c r="A249" s="36"/>
      <c r="H249" s="37"/>
    </row>
    <row r="250">
      <c r="A250" s="36"/>
      <c r="H250" s="37"/>
    </row>
    <row r="251">
      <c r="A251" s="36"/>
      <c r="H251" s="37"/>
    </row>
    <row r="252">
      <c r="A252" s="36"/>
      <c r="H252" s="37"/>
    </row>
    <row r="253">
      <c r="A253" s="36"/>
      <c r="H253" s="37"/>
    </row>
    <row r="254">
      <c r="A254" s="36"/>
      <c r="H254" s="37"/>
    </row>
    <row r="255">
      <c r="A255" s="36"/>
      <c r="H255" s="37"/>
    </row>
    <row r="256">
      <c r="A256" s="36"/>
      <c r="H256" s="37"/>
    </row>
    <row r="257">
      <c r="A257" s="36"/>
      <c r="H257" s="37"/>
    </row>
    <row r="258">
      <c r="A258" s="36"/>
      <c r="H258" s="37"/>
    </row>
    <row r="259">
      <c r="A259" s="36"/>
      <c r="H259" s="37"/>
    </row>
    <row r="260">
      <c r="A260" s="36"/>
      <c r="H260" s="37"/>
    </row>
    <row r="261">
      <c r="A261" s="36"/>
      <c r="H261" s="37"/>
    </row>
    <row r="262">
      <c r="A262" s="36"/>
      <c r="H262" s="37"/>
    </row>
    <row r="263">
      <c r="A263" s="36"/>
      <c r="H263" s="37"/>
    </row>
    <row r="264">
      <c r="A264" s="36"/>
      <c r="H264" s="37"/>
    </row>
    <row r="265">
      <c r="A265" s="36"/>
      <c r="H265" s="37"/>
    </row>
    <row r="266">
      <c r="A266" s="36"/>
      <c r="H266" s="37"/>
    </row>
    <row r="267">
      <c r="A267" s="36"/>
      <c r="H267" s="37"/>
    </row>
    <row r="268">
      <c r="A268" s="36"/>
      <c r="H268" s="37"/>
    </row>
    <row r="269">
      <c r="A269" s="36"/>
      <c r="H269" s="37"/>
    </row>
    <row r="270">
      <c r="A270" s="36"/>
      <c r="H270" s="37"/>
    </row>
    <row r="271">
      <c r="A271" s="36"/>
      <c r="H271" s="37"/>
    </row>
    <row r="272">
      <c r="A272" s="36"/>
      <c r="H272" s="37"/>
    </row>
    <row r="273">
      <c r="A273" s="36"/>
      <c r="H273" s="37"/>
    </row>
    <row r="274">
      <c r="A274" s="36"/>
      <c r="H274" s="37"/>
    </row>
    <row r="275">
      <c r="A275" s="36"/>
      <c r="H275" s="37"/>
    </row>
    <row r="276">
      <c r="A276" s="36"/>
      <c r="H276" s="37"/>
    </row>
    <row r="277">
      <c r="A277" s="36"/>
      <c r="H277" s="37"/>
    </row>
    <row r="278">
      <c r="A278" s="36"/>
      <c r="H278" s="37"/>
    </row>
    <row r="279">
      <c r="A279" s="36"/>
      <c r="H279" s="37"/>
    </row>
    <row r="280">
      <c r="A280" s="36"/>
      <c r="H280" s="37"/>
    </row>
    <row r="281">
      <c r="A281" s="36"/>
      <c r="H281" s="37"/>
    </row>
    <row r="282">
      <c r="A282" s="36"/>
      <c r="H282" s="37"/>
    </row>
    <row r="283">
      <c r="A283" s="36"/>
      <c r="H283" s="37"/>
    </row>
    <row r="284">
      <c r="A284" s="36"/>
      <c r="H284" s="37"/>
    </row>
    <row r="285">
      <c r="A285" s="36"/>
      <c r="H285" s="37"/>
    </row>
    <row r="286">
      <c r="A286" s="36"/>
      <c r="H286" s="37"/>
    </row>
    <row r="287">
      <c r="A287" s="36"/>
      <c r="H287" s="37"/>
    </row>
    <row r="288">
      <c r="A288" s="36"/>
      <c r="H288" s="37"/>
    </row>
    <row r="289">
      <c r="A289" s="36"/>
      <c r="H289" s="37"/>
    </row>
    <row r="290">
      <c r="A290" s="36"/>
      <c r="H290" s="37"/>
    </row>
    <row r="291">
      <c r="A291" s="36"/>
      <c r="H291" s="37"/>
    </row>
    <row r="292">
      <c r="A292" s="36"/>
      <c r="H292" s="37"/>
    </row>
    <row r="293">
      <c r="A293" s="36"/>
      <c r="H293" s="37"/>
    </row>
    <row r="294">
      <c r="A294" s="36"/>
      <c r="H294" s="37"/>
    </row>
    <row r="295">
      <c r="A295" s="36"/>
      <c r="H295" s="37"/>
    </row>
    <row r="296">
      <c r="A296" s="36"/>
      <c r="H296" s="37"/>
    </row>
    <row r="297">
      <c r="A297" s="36"/>
      <c r="H297" s="37"/>
    </row>
    <row r="298">
      <c r="A298" s="36"/>
      <c r="H298" s="37"/>
    </row>
    <row r="299">
      <c r="A299" s="36"/>
      <c r="H299" s="37"/>
    </row>
    <row r="300">
      <c r="A300" s="36"/>
      <c r="H300" s="37"/>
    </row>
    <row r="301">
      <c r="A301" s="36"/>
      <c r="H301" s="37"/>
    </row>
    <row r="302">
      <c r="A302" s="36"/>
      <c r="H302" s="37"/>
    </row>
    <row r="303">
      <c r="A303" s="36"/>
      <c r="H303" s="37"/>
    </row>
    <row r="304">
      <c r="A304" s="36"/>
      <c r="H304" s="37"/>
    </row>
    <row r="305">
      <c r="A305" s="36"/>
      <c r="H305" s="37"/>
    </row>
    <row r="306">
      <c r="A306" s="36"/>
      <c r="H306" s="37"/>
    </row>
    <row r="307">
      <c r="A307" s="36"/>
      <c r="H307" s="37"/>
    </row>
    <row r="308">
      <c r="A308" s="36"/>
      <c r="H308" s="37"/>
    </row>
    <row r="309">
      <c r="A309" s="36"/>
      <c r="H309" s="37"/>
    </row>
    <row r="310">
      <c r="A310" s="36"/>
      <c r="H310" s="37"/>
    </row>
    <row r="311">
      <c r="A311" s="36"/>
      <c r="H311" s="37"/>
    </row>
    <row r="312">
      <c r="A312" s="36"/>
      <c r="H312" s="37"/>
    </row>
    <row r="313">
      <c r="A313" s="36"/>
      <c r="H313" s="37"/>
    </row>
    <row r="314">
      <c r="A314" s="36"/>
      <c r="H314" s="37"/>
    </row>
    <row r="315">
      <c r="A315" s="36"/>
      <c r="H315" s="37"/>
    </row>
    <row r="316">
      <c r="A316" s="36"/>
      <c r="H316" s="37"/>
    </row>
    <row r="317">
      <c r="A317" s="36"/>
      <c r="H317" s="37"/>
    </row>
    <row r="318">
      <c r="A318" s="36"/>
      <c r="H318" s="37"/>
    </row>
    <row r="319">
      <c r="A319" s="36"/>
      <c r="H319" s="37"/>
    </row>
    <row r="320">
      <c r="A320" s="36"/>
      <c r="H320" s="37"/>
    </row>
    <row r="321">
      <c r="A321" s="36"/>
      <c r="H321" s="37"/>
    </row>
    <row r="322">
      <c r="A322" s="36"/>
      <c r="H322" s="37"/>
    </row>
    <row r="323">
      <c r="A323" s="36"/>
      <c r="H323" s="37"/>
    </row>
    <row r="324">
      <c r="A324" s="36"/>
      <c r="H324" s="37"/>
    </row>
    <row r="325">
      <c r="A325" s="36"/>
      <c r="H325" s="37"/>
    </row>
    <row r="326">
      <c r="A326" s="36"/>
      <c r="H326" s="37"/>
    </row>
    <row r="327">
      <c r="A327" s="36"/>
      <c r="H327" s="37"/>
    </row>
    <row r="328">
      <c r="A328" s="36"/>
      <c r="H328" s="37"/>
    </row>
    <row r="329">
      <c r="A329" s="36"/>
      <c r="H329" s="37"/>
    </row>
    <row r="330">
      <c r="A330" s="36"/>
      <c r="H330" s="37"/>
    </row>
    <row r="331">
      <c r="A331" s="36"/>
      <c r="H331" s="37"/>
    </row>
    <row r="332">
      <c r="A332" s="36"/>
      <c r="H332" s="37"/>
    </row>
    <row r="333">
      <c r="A333" s="36"/>
      <c r="H333" s="37"/>
    </row>
    <row r="334">
      <c r="A334" s="36"/>
      <c r="H334" s="37"/>
    </row>
    <row r="335">
      <c r="A335" s="36"/>
      <c r="H335" s="37"/>
    </row>
    <row r="336">
      <c r="A336" s="36"/>
      <c r="H336" s="37"/>
    </row>
    <row r="337">
      <c r="A337" s="36"/>
      <c r="H337" s="37"/>
    </row>
    <row r="338">
      <c r="A338" s="36"/>
      <c r="H338" s="37"/>
    </row>
    <row r="339">
      <c r="A339" s="36"/>
      <c r="H339" s="37"/>
    </row>
    <row r="340">
      <c r="A340" s="36"/>
      <c r="H340" s="37"/>
    </row>
    <row r="341">
      <c r="A341" s="36"/>
      <c r="H341" s="37"/>
    </row>
    <row r="342">
      <c r="A342" s="36"/>
      <c r="H342" s="37"/>
    </row>
    <row r="343">
      <c r="A343" s="36"/>
      <c r="H343" s="37"/>
    </row>
    <row r="344">
      <c r="A344" s="36"/>
      <c r="H344" s="37"/>
    </row>
    <row r="345">
      <c r="A345" s="36"/>
      <c r="H345" s="37"/>
    </row>
    <row r="346">
      <c r="A346" s="36"/>
      <c r="H346" s="37"/>
    </row>
    <row r="347">
      <c r="A347" s="36"/>
      <c r="H347" s="37"/>
    </row>
    <row r="348">
      <c r="A348" s="36"/>
      <c r="H348" s="37"/>
    </row>
    <row r="349">
      <c r="A349" s="36"/>
      <c r="H349" s="37"/>
    </row>
    <row r="350">
      <c r="A350" s="36"/>
      <c r="H350" s="37"/>
    </row>
    <row r="351">
      <c r="A351" s="36"/>
      <c r="H351" s="37"/>
    </row>
    <row r="352">
      <c r="A352" s="36"/>
      <c r="H352" s="37"/>
    </row>
    <row r="353">
      <c r="A353" s="36"/>
      <c r="H353" s="37"/>
    </row>
    <row r="354">
      <c r="A354" s="36"/>
      <c r="H354" s="37"/>
    </row>
    <row r="355">
      <c r="A355" s="36"/>
      <c r="H355" s="37"/>
    </row>
    <row r="356">
      <c r="A356" s="36"/>
      <c r="H356" s="37"/>
    </row>
    <row r="357">
      <c r="A357" s="36"/>
      <c r="H357" s="37"/>
    </row>
    <row r="358">
      <c r="A358" s="36"/>
      <c r="H358" s="37"/>
    </row>
    <row r="359">
      <c r="A359" s="36"/>
      <c r="H359" s="37"/>
    </row>
    <row r="360">
      <c r="A360" s="36"/>
      <c r="H360" s="37"/>
    </row>
    <row r="361">
      <c r="A361" s="36"/>
      <c r="H361" s="37"/>
    </row>
    <row r="362">
      <c r="A362" s="36"/>
      <c r="H362" s="37"/>
    </row>
    <row r="363">
      <c r="A363" s="36"/>
      <c r="H363" s="37"/>
    </row>
    <row r="364">
      <c r="A364" s="36"/>
      <c r="H364" s="37"/>
    </row>
    <row r="365">
      <c r="A365" s="36"/>
      <c r="H365" s="37"/>
    </row>
    <row r="366">
      <c r="A366" s="36"/>
      <c r="H366" s="37"/>
    </row>
    <row r="367">
      <c r="A367" s="36"/>
      <c r="H367" s="37"/>
    </row>
    <row r="368">
      <c r="A368" s="36"/>
      <c r="H368" s="37"/>
    </row>
    <row r="369">
      <c r="A369" s="36"/>
      <c r="H369" s="37"/>
    </row>
    <row r="370">
      <c r="A370" s="36"/>
      <c r="H370" s="37"/>
    </row>
    <row r="371">
      <c r="A371" s="36"/>
      <c r="H371" s="37"/>
    </row>
    <row r="372">
      <c r="A372" s="36"/>
      <c r="H372" s="37"/>
    </row>
    <row r="373">
      <c r="A373" s="36"/>
      <c r="H373" s="37"/>
    </row>
    <row r="374">
      <c r="A374" s="36"/>
      <c r="H374" s="37"/>
    </row>
    <row r="375">
      <c r="A375" s="36"/>
      <c r="H375" s="37"/>
    </row>
    <row r="376">
      <c r="A376" s="36"/>
      <c r="H376" s="37"/>
    </row>
    <row r="377">
      <c r="A377" s="36"/>
      <c r="H377" s="37"/>
    </row>
    <row r="378">
      <c r="A378" s="36"/>
      <c r="H378" s="37"/>
    </row>
    <row r="379">
      <c r="A379" s="36"/>
      <c r="H379" s="37"/>
    </row>
    <row r="380">
      <c r="A380" s="36"/>
      <c r="H380" s="37"/>
    </row>
    <row r="381">
      <c r="A381" s="36"/>
      <c r="H381" s="37"/>
    </row>
    <row r="382">
      <c r="A382" s="36"/>
      <c r="H382" s="37"/>
    </row>
    <row r="383">
      <c r="A383" s="36"/>
      <c r="H383" s="37"/>
    </row>
    <row r="384">
      <c r="A384" s="36"/>
      <c r="H384" s="37"/>
    </row>
    <row r="385">
      <c r="A385" s="36"/>
      <c r="H385" s="37"/>
    </row>
    <row r="386">
      <c r="A386" s="36"/>
      <c r="H386" s="37"/>
    </row>
    <row r="387">
      <c r="A387" s="36"/>
      <c r="H387" s="37"/>
    </row>
    <row r="388">
      <c r="A388" s="36"/>
      <c r="H388" s="37"/>
    </row>
    <row r="389">
      <c r="A389" s="36"/>
      <c r="H389" s="37"/>
    </row>
    <row r="390">
      <c r="A390" s="36"/>
      <c r="H390" s="37"/>
    </row>
    <row r="391">
      <c r="A391" s="36"/>
      <c r="H391" s="37"/>
    </row>
    <row r="392">
      <c r="A392" s="36"/>
      <c r="H392" s="37"/>
    </row>
    <row r="393">
      <c r="A393" s="36"/>
      <c r="H393" s="37"/>
    </row>
    <row r="394">
      <c r="A394" s="36"/>
      <c r="H394" s="37"/>
    </row>
    <row r="395">
      <c r="A395" s="36"/>
      <c r="H395" s="37"/>
    </row>
    <row r="396">
      <c r="A396" s="36"/>
      <c r="H396" s="37"/>
    </row>
    <row r="397">
      <c r="A397" s="36"/>
      <c r="H397" s="37"/>
    </row>
    <row r="398">
      <c r="A398" s="36"/>
      <c r="H398" s="37"/>
    </row>
    <row r="399">
      <c r="A399" s="36"/>
      <c r="H399" s="37"/>
    </row>
    <row r="400">
      <c r="A400" s="36"/>
      <c r="H400" s="37"/>
    </row>
    <row r="401">
      <c r="A401" s="36"/>
      <c r="H401" s="37"/>
    </row>
    <row r="402">
      <c r="A402" s="36"/>
      <c r="H402" s="37"/>
    </row>
    <row r="403">
      <c r="A403" s="36"/>
      <c r="H403" s="37"/>
    </row>
    <row r="404">
      <c r="A404" s="36"/>
      <c r="H404" s="37"/>
    </row>
    <row r="405">
      <c r="A405" s="36"/>
      <c r="H405" s="37"/>
    </row>
    <row r="406">
      <c r="A406" s="36"/>
      <c r="H406" s="37"/>
    </row>
    <row r="407">
      <c r="A407" s="36"/>
      <c r="H407" s="37"/>
    </row>
    <row r="408">
      <c r="A408" s="36"/>
      <c r="H408" s="37"/>
    </row>
    <row r="409">
      <c r="A409" s="36"/>
      <c r="H409" s="37"/>
    </row>
    <row r="410">
      <c r="A410" s="36"/>
      <c r="H410" s="37"/>
    </row>
    <row r="411">
      <c r="A411" s="36"/>
      <c r="H411" s="37"/>
    </row>
    <row r="412">
      <c r="A412" s="36"/>
      <c r="H412" s="37"/>
    </row>
    <row r="413">
      <c r="A413" s="36"/>
      <c r="H413" s="37"/>
    </row>
    <row r="414">
      <c r="A414" s="36"/>
      <c r="H414" s="37"/>
    </row>
    <row r="415">
      <c r="A415" s="36"/>
      <c r="H415" s="37"/>
    </row>
    <row r="416">
      <c r="A416" s="36"/>
      <c r="H416" s="37"/>
    </row>
    <row r="417">
      <c r="A417" s="36"/>
      <c r="H417" s="37"/>
    </row>
    <row r="418">
      <c r="A418" s="36"/>
      <c r="H418" s="37"/>
    </row>
    <row r="419">
      <c r="A419" s="36"/>
      <c r="H419" s="37"/>
    </row>
    <row r="420">
      <c r="A420" s="36"/>
      <c r="H420" s="37"/>
    </row>
    <row r="421">
      <c r="A421" s="36"/>
      <c r="H421" s="37"/>
    </row>
    <row r="422">
      <c r="A422" s="36"/>
      <c r="H422" s="37"/>
    </row>
    <row r="423">
      <c r="A423" s="36"/>
      <c r="H423" s="37"/>
    </row>
    <row r="424">
      <c r="A424" s="36"/>
      <c r="H424" s="37"/>
    </row>
    <row r="425">
      <c r="A425" s="36"/>
      <c r="H425" s="37"/>
    </row>
    <row r="426">
      <c r="A426" s="36"/>
      <c r="H426" s="37"/>
    </row>
    <row r="427">
      <c r="A427" s="36"/>
      <c r="H427" s="37"/>
    </row>
    <row r="428">
      <c r="A428" s="36"/>
      <c r="H428" s="37"/>
    </row>
    <row r="429">
      <c r="A429" s="36"/>
      <c r="H429" s="37"/>
    </row>
    <row r="430">
      <c r="A430" s="36"/>
      <c r="H430" s="37"/>
    </row>
    <row r="431">
      <c r="A431" s="36"/>
      <c r="H431" s="37"/>
    </row>
    <row r="432">
      <c r="A432" s="36"/>
      <c r="H432" s="37"/>
    </row>
    <row r="433">
      <c r="A433" s="36"/>
      <c r="H433" s="37"/>
    </row>
    <row r="434">
      <c r="A434" s="36"/>
      <c r="H434" s="37"/>
    </row>
    <row r="435">
      <c r="A435" s="36"/>
      <c r="H435" s="37"/>
    </row>
    <row r="436">
      <c r="A436" s="36"/>
      <c r="H436" s="37"/>
    </row>
    <row r="437">
      <c r="A437" s="36"/>
      <c r="H437" s="37"/>
    </row>
    <row r="438">
      <c r="A438" s="36"/>
      <c r="H438" s="37"/>
    </row>
    <row r="439">
      <c r="A439" s="36"/>
      <c r="H439" s="37"/>
    </row>
    <row r="440">
      <c r="A440" s="36"/>
      <c r="H440" s="37"/>
    </row>
    <row r="441">
      <c r="A441" s="36"/>
      <c r="H441" s="37"/>
    </row>
    <row r="442">
      <c r="A442" s="36"/>
      <c r="H442" s="37"/>
    </row>
    <row r="443">
      <c r="A443" s="36"/>
      <c r="H443" s="37"/>
    </row>
    <row r="444">
      <c r="A444" s="36"/>
      <c r="H444" s="37"/>
    </row>
    <row r="445">
      <c r="A445" s="36"/>
      <c r="H445" s="37"/>
    </row>
    <row r="446">
      <c r="A446" s="36"/>
      <c r="H446" s="37"/>
    </row>
    <row r="447">
      <c r="A447" s="36"/>
      <c r="H447" s="37"/>
    </row>
    <row r="448">
      <c r="A448" s="36"/>
      <c r="H448" s="37"/>
    </row>
    <row r="449">
      <c r="A449" s="36"/>
      <c r="H449" s="37"/>
    </row>
    <row r="450">
      <c r="A450" s="36"/>
      <c r="H450" s="37"/>
    </row>
    <row r="451">
      <c r="A451" s="36"/>
      <c r="H451" s="37"/>
    </row>
    <row r="452">
      <c r="A452" s="36"/>
      <c r="H452" s="37"/>
    </row>
    <row r="453">
      <c r="A453" s="36"/>
      <c r="H453" s="37"/>
    </row>
    <row r="454">
      <c r="A454" s="36"/>
      <c r="H454" s="37"/>
    </row>
    <row r="455">
      <c r="A455" s="36"/>
      <c r="H455" s="37"/>
    </row>
    <row r="456">
      <c r="A456" s="36"/>
      <c r="H456" s="37"/>
    </row>
    <row r="457">
      <c r="A457" s="36"/>
      <c r="H457" s="37"/>
    </row>
    <row r="458">
      <c r="A458" s="36"/>
      <c r="H458" s="37"/>
    </row>
    <row r="459">
      <c r="A459" s="36"/>
      <c r="H459" s="37"/>
    </row>
    <row r="460">
      <c r="A460" s="36"/>
      <c r="H460" s="37"/>
    </row>
    <row r="461">
      <c r="A461" s="36"/>
      <c r="H461" s="37"/>
    </row>
    <row r="462">
      <c r="A462" s="36"/>
      <c r="H462" s="37"/>
    </row>
    <row r="463">
      <c r="A463" s="36"/>
      <c r="H463" s="37"/>
    </row>
    <row r="464">
      <c r="A464" s="36"/>
      <c r="H464" s="37"/>
    </row>
    <row r="465">
      <c r="A465" s="36"/>
      <c r="H465" s="37"/>
    </row>
    <row r="466">
      <c r="A466" s="36"/>
      <c r="H466" s="37"/>
    </row>
    <row r="467">
      <c r="A467" s="36"/>
      <c r="H467" s="37"/>
    </row>
    <row r="468">
      <c r="A468" s="36"/>
      <c r="H468" s="37"/>
    </row>
    <row r="469">
      <c r="A469" s="36"/>
      <c r="H469" s="37"/>
    </row>
    <row r="470">
      <c r="A470" s="36"/>
      <c r="H470" s="37"/>
    </row>
    <row r="471">
      <c r="A471" s="36"/>
      <c r="H471" s="37"/>
    </row>
    <row r="472">
      <c r="A472" s="36"/>
      <c r="H472" s="37"/>
    </row>
    <row r="473">
      <c r="A473" s="36"/>
      <c r="H473" s="37"/>
    </row>
    <row r="474">
      <c r="A474" s="36"/>
      <c r="H474" s="37"/>
    </row>
    <row r="475">
      <c r="A475" s="36"/>
      <c r="H475" s="37"/>
    </row>
    <row r="476">
      <c r="A476" s="36"/>
      <c r="H476" s="37"/>
    </row>
    <row r="477">
      <c r="A477" s="36"/>
      <c r="H477" s="37"/>
    </row>
    <row r="478">
      <c r="A478" s="36"/>
      <c r="H478" s="37"/>
    </row>
    <row r="479">
      <c r="A479" s="36"/>
      <c r="H479" s="37"/>
    </row>
    <row r="480">
      <c r="A480" s="36"/>
      <c r="H480" s="37"/>
    </row>
    <row r="481">
      <c r="A481" s="36"/>
      <c r="H481" s="37"/>
    </row>
    <row r="482">
      <c r="A482" s="36"/>
      <c r="H482" s="37"/>
    </row>
    <row r="483">
      <c r="A483" s="36"/>
      <c r="H483" s="37"/>
    </row>
    <row r="484">
      <c r="A484" s="36"/>
      <c r="H484" s="37"/>
    </row>
    <row r="485">
      <c r="A485" s="36"/>
      <c r="H485" s="37"/>
    </row>
    <row r="486">
      <c r="A486" s="36"/>
      <c r="H486" s="37"/>
    </row>
    <row r="487">
      <c r="A487" s="36"/>
      <c r="H487" s="37"/>
    </row>
    <row r="488">
      <c r="A488" s="36"/>
      <c r="H488" s="37"/>
    </row>
    <row r="489">
      <c r="A489" s="36"/>
      <c r="H489" s="37"/>
    </row>
    <row r="490">
      <c r="A490" s="36"/>
      <c r="H490" s="37"/>
    </row>
    <row r="491">
      <c r="A491" s="36"/>
      <c r="H491" s="37"/>
    </row>
    <row r="492">
      <c r="A492" s="36"/>
      <c r="H492" s="37"/>
    </row>
    <row r="493">
      <c r="A493" s="36"/>
      <c r="H493" s="37"/>
    </row>
    <row r="494">
      <c r="A494" s="36"/>
      <c r="H494" s="37"/>
    </row>
    <row r="495">
      <c r="A495" s="36"/>
      <c r="H495" s="37"/>
    </row>
    <row r="496">
      <c r="A496" s="36"/>
      <c r="H496" s="37"/>
    </row>
    <row r="497">
      <c r="A497" s="36"/>
      <c r="H497" s="37"/>
    </row>
    <row r="498">
      <c r="A498" s="36"/>
      <c r="H498" s="37"/>
    </row>
    <row r="499">
      <c r="A499" s="36"/>
      <c r="H499" s="37"/>
    </row>
    <row r="500">
      <c r="A500" s="36"/>
      <c r="H500" s="37"/>
    </row>
    <row r="501">
      <c r="A501" s="36"/>
      <c r="H501" s="37"/>
    </row>
    <row r="502">
      <c r="A502" s="36"/>
      <c r="H502" s="37"/>
    </row>
    <row r="503">
      <c r="A503" s="36"/>
      <c r="H503" s="37"/>
    </row>
    <row r="504">
      <c r="A504" s="36"/>
      <c r="H504" s="37"/>
    </row>
    <row r="505">
      <c r="A505" s="36"/>
      <c r="H505" s="37"/>
    </row>
    <row r="506">
      <c r="A506" s="36"/>
      <c r="H506" s="37"/>
    </row>
    <row r="507">
      <c r="A507" s="36"/>
      <c r="H507" s="37"/>
    </row>
    <row r="508">
      <c r="A508" s="36"/>
      <c r="H508" s="37"/>
    </row>
    <row r="509">
      <c r="A509" s="36"/>
      <c r="H509" s="37"/>
    </row>
    <row r="510">
      <c r="A510" s="36"/>
      <c r="H510" s="37"/>
    </row>
    <row r="511">
      <c r="A511" s="36"/>
      <c r="H511" s="37"/>
    </row>
    <row r="512">
      <c r="A512" s="36"/>
      <c r="H512" s="37"/>
    </row>
    <row r="513">
      <c r="A513" s="36"/>
      <c r="H513" s="37"/>
    </row>
    <row r="514">
      <c r="A514" s="36"/>
      <c r="H514" s="37"/>
    </row>
    <row r="515">
      <c r="A515" s="36"/>
      <c r="H515" s="37"/>
    </row>
    <row r="516">
      <c r="A516" s="36"/>
      <c r="H516" s="37"/>
    </row>
    <row r="517">
      <c r="A517" s="36"/>
      <c r="H517" s="37"/>
    </row>
    <row r="518">
      <c r="A518" s="36"/>
      <c r="H518" s="37"/>
    </row>
    <row r="519">
      <c r="A519" s="36"/>
      <c r="H519" s="37"/>
    </row>
    <row r="520">
      <c r="A520" s="36"/>
      <c r="H520" s="37"/>
    </row>
    <row r="521">
      <c r="A521" s="36"/>
      <c r="H521" s="37"/>
    </row>
    <row r="522">
      <c r="A522" s="36"/>
      <c r="H522" s="37"/>
    </row>
    <row r="523">
      <c r="A523" s="36"/>
      <c r="H523" s="37"/>
    </row>
    <row r="524">
      <c r="A524" s="36"/>
      <c r="H524" s="37"/>
    </row>
    <row r="525">
      <c r="A525" s="36"/>
      <c r="H525" s="37"/>
    </row>
    <row r="526">
      <c r="A526" s="36"/>
      <c r="H526" s="37"/>
    </row>
    <row r="527">
      <c r="A527" s="36"/>
      <c r="H527" s="37"/>
    </row>
    <row r="528">
      <c r="A528" s="36"/>
      <c r="H528" s="37"/>
    </row>
    <row r="529">
      <c r="A529" s="36"/>
      <c r="H529" s="37"/>
    </row>
    <row r="530">
      <c r="A530" s="36"/>
      <c r="H530" s="37"/>
    </row>
    <row r="531">
      <c r="A531" s="36"/>
      <c r="H531" s="37"/>
    </row>
    <row r="532">
      <c r="A532" s="36"/>
      <c r="H532" s="37"/>
    </row>
    <row r="533">
      <c r="A533" s="36"/>
      <c r="H533" s="37"/>
    </row>
    <row r="534">
      <c r="A534" s="36"/>
      <c r="H534" s="37"/>
    </row>
    <row r="535">
      <c r="A535" s="36"/>
      <c r="H535" s="37"/>
    </row>
    <row r="536">
      <c r="A536" s="36"/>
      <c r="H536" s="37"/>
    </row>
    <row r="537">
      <c r="A537" s="36"/>
      <c r="H537" s="37"/>
    </row>
    <row r="538">
      <c r="A538" s="36"/>
      <c r="H538" s="37"/>
    </row>
    <row r="539">
      <c r="A539" s="36"/>
      <c r="H539" s="37"/>
    </row>
    <row r="540">
      <c r="A540" s="36"/>
      <c r="H540" s="37"/>
    </row>
    <row r="541">
      <c r="A541" s="36"/>
      <c r="H541" s="37"/>
    </row>
    <row r="542">
      <c r="A542" s="36"/>
      <c r="H542" s="37"/>
    </row>
    <row r="543">
      <c r="A543" s="36"/>
      <c r="H543" s="37"/>
    </row>
    <row r="544">
      <c r="A544" s="36"/>
      <c r="H544" s="37"/>
    </row>
    <row r="545">
      <c r="A545" s="36"/>
      <c r="H545" s="37"/>
    </row>
    <row r="546">
      <c r="A546" s="36"/>
      <c r="H546" s="37"/>
    </row>
    <row r="547">
      <c r="A547" s="36"/>
      <c r="H547" s="37"/>
    </row>
    <row r="548">
      <c r="A548" s="36"/>
      <c r="H548" s="37"/>
    </row>
    <row r="549">
      <c r="A549" s="36"/>
      <c r="H549" s="37"/>
    </row>
    <row r="550">
      <c r="A550" s="36"/>
      <c r="H550" s="37"/>
    </row>
    <row r="551">
      <c r="A551" s="36"/>
      <c r="H551" s="37"/>
    </row>
    <row r="552">
      <c r="A552" s="36"/>
      <c r="H552" s="37"/>
    </row>
    <row r="553">
      <c r="A553" s="36"/>
      <c r="H553" s="37"/>
    </row>
    <row r="554">
      <c r="A554" s="36"/>
      <c r="H554" s="37"/>
    </row>
    <row r="555">
      <c r="A555" s="36"/>
      <c r="H555" s="37"/>
    </row>
    <row r="556">
      <c r="A556" s="36"/>
      <c r="H556" s="37"/>
    </row>
    <row r="557">
      <c r="A557" s="36"/>
      <c r="H557" s="37"/>
    </row>
    <row r="558">
      <c r="A558" s="36"/>
      <c r="H558" s="37"/>
    </row>
    <row r="559">
      <c r="A559" s="36"/>
      <c r="H559" s="37"/>
    </row>
    <row r="560">
      <c r="A560" s="36"/>
      <c r="H560" s="37"/>
    </row>
    <row r="561">
      <c r="A561" s="36"/>
      <c r="H561" s="37"/>
    </row>
    <row r="562">
      <c r="A562" s="36"/>
      <c r="H562" s="37"/>
    </row>
    <row r="563">
      <c r="A563" s="36"/>
      <c r="H563" s="37"/>
    </row>
    <row r="564">
      <c r="A564" s="36"/>
      <c r="H564" s="37"/>
    </row>
    <row r="565">
      <c r="A565" s="36"/>
      <c r="H565" s="37"/>
    </row>
    <row r="566">
      <c r="A566" s="36"/>
      <c r="H566" s="37"/>
    </row>
    <row r="567">
      <c r="A567" s="36"/>
      <c r="H567" s="37"/>
    </row>
    <row r="568">
      <c r="A568" s="36"/>
      <c r="H568" s="37"/>
    </row>
    <row r="569">
      <c r="A569" s="36"/>
      <c r="H569" s="37"/>
    </row>
    <row r="570">
      <c r="A570" s="36"/>
      <c r="H570" s="37"/>
    </row>
    <row r="571">
      <c r="A571" s="36"/>
      <c r="H571" s="37"/>
    </row>
    <row r="572">
      <c r="A572" s="36"/>
      <c r="H572" s="37"/>
    </row>
    <row r="573">
      <c r="A573" s="36"/>
      <c r="H573" s="37"/>
    </row>
    <row r="574">
      <c r="A574" s="36"/>
      <c r="H574" s="37"/>
    </row>
    <row r="575">
      <c r="A575" s="36"/>
      <c r="H575" s="37"/>
    </row>
    <row r="576">
      <c r="A576" s="36"/>
      <c r="H576" s="37"/>
    </row>
    <row r="577">
      <c r="A577" s="36"/>
      <c r="H577" s="37"/>
    </row>
    <row r="578">
      <c r="A578" s="36"/>
      <c r="H578" s="37"/>
    </row>
    <row r="579">
      <c r="A579" s="36"/>
      <c r="H579" s="37"/>
    </row>
    <row r="580">
      <c r="A580" s="36"/>
      <c r="H580" s="37"/>
    </row>
    <row r="581">
      <c r="A581" s="36"/>
      <c r="H581" s="37"/>
    </row>
    <row r="582">
      <c r="A582" s="36"/>
      <c r="H582" s="37"/>
    </row>
    <row r="583">
      <c r="A583" s="36"/>
      <c r="H583" s="37"/>
    </row>
    <row r="584">
      <c r="A584" s="36"/>
      <c r="H584" s="37"/>
    </row>
    <row r="585">
      <c r="A585" s="36"/>
      <c r="H585" s="37"/>
    </row>
    <row r="586">
      <c r="A586" s="36"/>
      <c r="H586" s="37"/>
    </row>
    <row r="587">
      <c r="A587" s="36"/>
      <c r="H587" s="37"/>
    </row>
    <row r="588">
      <c r="A588" s="36"/>
      <c r="H588" s="37"/>
    </row>
    <row r="589">
      <c r="A589" s="36"/>
      <c r="H589" s="37"/>
    </row>
    <row r="590">
      <c r="A590" s="36"/>
      <c r="H590" s="37"/>
    </row>
    <row r="591">
      <c r="A591" s="36"/>
      <c r="H591" s="37"/>
    </row>
    <row r="592">
      <c r="A592" s="36"/>
      <c r="H592" s="37"/>
    </row>
    <row r="593">
      <c r="A593" s="36"/>
      <c r="H593" s="37"/>
    </row>
    <row r="594">
      <c r="A594" s="36"/>
      <c r="H594" s="37"/>
    </row>
    <row r="595">
      <c r="A595" s="36"/>
      <c r="H595" s="37"/>
    </row>
    <row r="596">
      <c r="A596" s="36"/>
      <c r="H596" s="37"/>
    </row>
    <row r="597">
      <c r="A597" s="36"/>
      <c r="H597" s="37"/>
    </row>
    <row r="598">
      <c r="A598" s="36"/>
      <c r="H598" s="37"/>
    </row>
    <row r="599">
      <c r="A599" s="36"/>
      <c r="H599" s="37"/>
    </row>
    <row r="600">
      <c r="A600" s="36"/>
      <c r="H600" s="37"/>
    </row>
    <row r="601">
      <c r="A601" s="36"/>
      <c r="H601" s="37"/>
    </row>
    <row r="602">
      <c r="A602" s="36"/>
      <c r="H602" s="37"/>
    </row>
    <row r="603">
      <c r="A603" s="36"/>
      <c r="H603" s="37"/>
    </row>
    <row r="604">
      <c r="A604" s="36"/>
      <c r="H604" s="37"/>
    </row>
    <row r="605">
      <c r="A605" s="36"/>
      <c r="H605" s="37"/>
    </row>
    <row r="606">
      <c r="A606" s="36"/>
      <c r="H606" s="37"/>
    </row>
    <row r="607">
      <c r="A607" s="36"/>
      <c r="H607" s="37"/>
    </row>
    <row r="608">
      <c r="A608" s="36"/>
      <c r="H608" s="37"/>
    </row>
    <row r="609">
      <c r="A609" s="36"/>
      <c r="H609" s="37"/>
    </row>
    <row r="610">
      <c r="A610" s="36"/>
      <c r="H610" s="37"/>
    </row>
    <row r="611">
      <c r="A611" s="36"/>
      <c r="H611" s="37"/>
    </row>
    <row r="612">
      <c r="A612" s="36"/>
      <c r="H612" s="37"/>
    </row>
    <row r="613">
      <c r="A613" s="36"/>
      <c r="H613" s="37"/>
    </row>
    <row r="614">
      <c r="A614" s="36"/>
      <c r="H614" s="37"/>
    </row>
    <row r="615">
      <c r="A615" s="36"/>
      <c r="H615" s="37"/>
    </row>
    <row r="616">
      <c r="A616" s="36"/>
      <c r="H616" s="37"/>
    </row>
    <row r="617">
      <c r="A617" s="36"/>
      <c r="H617" s="37"/>
    </row>
    <row r="618">
      <c r="A618" s="36"/>
      <c r="H618" s="37"/>
    </row>
    <row r="619">
      <c r="A619" s="36"/>
      <c r="H619" s="37"/>
    </row>
    <row r="620">
      <c r="A620" s="36"/>
      <c r="H620" s="37"/>
    </row>
    <row r="621">
      <c r="A621" s="36"/>
      <c r="H621" s="37"/>
    </row>
    <row r="622">
      <c r="A622" s="36"/>
      <c r="H622" s="37"/>
    </row>
    <row r="623">
      <c r="A623" s="36"/>
      <c r="H623" s="37"/>
    </row>
    <row r="624">
      <c r="A624" s="36"/>
      <c r="H624" s="37"/>
    </row>
    <row r="625">
      <c r="A625" s="36"/>
      <c r="H625" s="37"/>
    </row>
    <row r="626">
      <c r="A626" s="36"/>
      <c r="H626" s="37"/>
    </row>
    <row r="627">
      <c r="A627" s="36"/>
      <c r="H627" s="37"/>
    </row>
    <row r="628">
      <c r="A628" s="36"/>
      <c r="H628" s="37"/>
    </row>
    <row r="629">
      <c r="A629" s="36"/>
      <c r="H629" s="37"/>
    </row>
    <row r="630">
      <c r="A630" s="36"/>
      <c r="H630" s="37"/>
    </row>
    <row r="631">
      <c r="A631" s="36"/>
      <c r="H631" s="37"/>
    </row>
    <row r="632">
      <c r="A632" s="36"/>
      <c r="H632" s="37"/>
    </row>
    <row r="633">
      <c r="A633" s="36"/>
      <c r="H633" s="37"/>
    </row>
    <row r="634">
      <c r="A634" s="36"/>
      <c r="H634" s="37"/>
    </row>
    <row r="635">
      <c r="A635" s="36"/>
      <c r="H635" s="37"/>
    </row>
    <row r="636">
      <c r="A636" s="36"/>
      <c r="H636" s="37"/>
    </row>
    <row r="637">
      <c r="A637" s="36"/>
      <c r="H637" s="37"/>
    </row>
    <row r="638">
      <c r="A638" s="36"/>
      <c r="H638" s="37"/>
    </row>
    <row r="639">
      <c r="A639" s="36"/>
      <c r="H639" s="37"/>
    </row>
    <row r="640">
      <c r="A640" s="36"/>
      <c r="H640" s="37"/>
    </row>
    <row r="641">
      <c r="A641" s="36"/>
      <c r="H641" s="37"/>
    </row>
    <row r="642">
      <c r="A642" s="36"/>
      <c r="H642" s="37"/>
    </row>
    <row r="643">
      <c r="A643" s="36"/>
      <c r="H643" s="37"/>
    </row>
    <row r="644">
      <c r="A644" s="36"/>
      <c r="H644" s="37"/>
    </row>
    <row r="645">
      <c r="A645" s="36"/>
      <c r="H645" s="37"/>
    </row>
    <row r="646">
      <c r="A646" s="36"/>
      <c r="H646" s="37"/>
    </row>
    <row r="647">
      <c r="A647" s="36"/>
      <c r="H647" s="37"/>
    </row>
    <row r="648">
      <c r="A648" s="36"/>
      <c r="H648" s="37"/>
    </row>
    <row r="649">
      <c r="A649" s="36"/>
      <c r="H649" s="37"/>
    </row>
    <row r="650">
      <c r="A650" s="36"/>
      <c r="H650" s="37"/>
    </row>
    <row r="651">
      <c r="A651" s="36"/>
      <c r="H651" s="37"/>
    </row>
    <row r="652">
      <c r="A652" s="36"/>
      <c r="H652" s="37"/>
    </row>
    <row r="653">
      <c r="A653" s="36"/>
      <c r="H653" s="37"/>
    </row>
    <row r="654">
      <c r="A654" s="36"/>
      <c r="H654" s="37"/>
    </row>
    <row r="655">
      <c r="A655" s="36"/>
      <c r="H655" s="37"/>
    </row>
    <row r="656">
      <c r="A656" s="36"/>
      <c r="H656" s="37"/>
    </row>
    <row r="657">
      <c r="A657" s="36"/>
      <c r="H657" s="37"/>
    </row>
    <row r="658">
      <c r="A658" s="36"/>
      <c r="H658" s="37"/>
    </row>
    <row r="659">
      <c r="A659" s="36"/>
      <c r="H659" s="37"/>
    </row>
    <row r="660">
      <c r="A660" s="36"/>
      <c r="H660" s="37"/>
    </row>
    <row r="661">
      <c r="A661" s="36"/>
      <c r="H661" s="37"/>
    </row>
    <row r="662">
      <c r="A662" s="36"/>
      <c r="H662" s="37"/>
    </row>
    <row r="663">
      <c r="A663" s="36"/>
      <c r="H663" s="37"/>
    </row>
    <row r="664">
      <c r="A664" s="36"/>
      <c r="H664" s="37"/>
    </row>
    <row r="665">
      <c r="A665" s="36"/>
      <c r="H665" s="37"/>
    </row>
    <row r="666">
      <c r="A666" s="36"/>
      <c r="H666" s="37"/>
    </row>
    <row r="667">
      <c r="A667" s="36"/>
      <c r="H667" s="37"/>
    </row>
    <row r="668">
      <c r="A668" s="36"/>
      <c r="H668" s="37"/>
    </row>
    <row r="669">
      <c r="A669" s="36"/>
      <c r="H669" s="37"/>
    </row>
    <row r="670">
      <c r="A670" s="36"/>
      <c r="H670" s="37"/>
    </row>
    <row r="671">
      <c r="A671" s="36"/>
      <c r="H671" s="37"/>
    </row>
    <row r="672">
      <c r="A672" s="36"/>
      <c r="H672" s="37"/>
    </row>
    <row r="673">
      <c r="A673" s="36"/>
      <c r="H673" s="37"/>
    </row>
    <row r="674">
      <c r="A674" s="36"/>
      <c r="H674" s="37"/>
    </row>
    <row r="675">
      <c r="A675" s="36"/>
      <c r="H675" s="37"/>
    </row>
    <row r="676">
      <c r="A676" s="36"/>
      <c r="H676" s="37"/>
    </row>
    <row r="677">
      <c r="A677" s="36"/>
      <c r="H677" s="37"/>
    </row>
    <row r="678">
      <c r="A678" s="36"/>
      <c r="H678" s="37"/>
    </row>
    <row r="679">
      <c r="A679" s="36"/>
      <c r="H679" s="37"/>
    </row>
    <row r="680">
      <c r="A680" s="36"/>
      <c r="H680" s="37"/>
    </row>
    <row r="681">
      <c r="A681" s="36"/>
      <c r="H681" s="37"/>
    </row>
    <row r="682">
      <c r="A682" s="36"/>
      <c r="H682" s="37"/>
    </row>
    <row r="683">
      <c r="A683" s="36"/>
      <c r="H683" s="37"/>
    </row>
    <row r="684">
      <c r="A684" s="36"/>
      <c r="H684" s="37"/>
    </row>
    <row r="685">
      <c r="A685" s="36"/>
      <c r="H685" s="37"/>
    </row>
    <row r="686">
      <c r="A686" s="36"/>
      <c r="H686" s="37"/>
    </row>
    <row r="687">
      <c r="A687" s="36"/>
      <c r="H687" s="37"/>
    </row>
    <row r="688">
      <c r="A688" s="36"/>
      <c r="H688" s="37"/>
    </row>
    <row r="689">
      <c r="A689" s="36"/>
      <c r="H689" s="37"/>
    </row>
    <row r="690">
      <c r="A690" s="36"/>
      <c r="H690" s="37"/>
    </row>
    <row r="691">
      <c r="A691" s="36"/>
      <c r="H691" s="37"/>
    </row>
    <row r="692">
      <c r="A692" s="36"/>
      <c r="H692" s="37"/>
    </row>
    <row r="693">
      <c r="A693" s="36"/>
      <c r="H693" s="37"/>
    </row>
    <row r="694">
      <c r="A694" s="36"/>
      <c r="H694" s="37"/>
    </row>
    <row r="695">
      <c r="A695" s="36"/>
      <c r="H695" s="37"/>
    </row>
    <row r="696">
      <c r="A696" s="36"/>
      <c r="H696" s="37"/>
    </row>
    <row r="697">
      <c r="A697" s="36"/>
      <c r="H697" s="37"/>
    </row>
    <row r="698">
      <c r="A698" s="36"/>
      <c r="H698" s="37"/>
    </row>
    <row r="699">
      <c r="A699" s="36"/>
      <c r="H699" s="37"/>
    </row>
    <row r="700">
      <c r="A700" s="36"/>
      <c r="H700" s="37"/>
    </row>
    <row r="701">
      <c r="A701" s="36"/>
      <c r="H701" s="37"/>
    </row>
    <row r="702">
      <c r="A702" s="36"/>
      <c r="H702" s="37"/>
    </row>
    <row r="703">
      <c r="A703" s="36"/>
      <c r="H703" s="37"/>
    </row>
    <row r="704">
      <c r="A704" s="36"/>
      <c r="H704" s="37"/>
    </row>
    <row r="705">
      <c r="A705" s="36"/>
      <c r="H705" s="37"/>
    </row>
    <row r="706">
      <c r="A706" s="36"/>
      <c r="H706" s="37"/>
    </row>
    <row r="707">
      <c r="A707" s="36"/>
      <c r="H707" s="37"/>
    </row>
    <row r="708">
      <c r="A708" s="36"/>
      <c r="H708" s="37"/>
    </row>
    <row r="709">
      <c r="A709" s="36"/>
      <c r="H709" s="37"/>
    </row>
    <row r="710">
      <c r="A710" s="36"/>
      <c r="H710" s="37"/>
    </row>
    <row r="711">
      <c r="A711" s="36"/>
      <c r="H711" s="37"/>
    </row>
    <row r="712">
      <c r="A712" s="36"/>
      <c r="H712" s="37"/>
    </row>
    <row r="713">
      <c r="A713" s="36"/>
      <c r="H713" s="37"/>
    </row>
    <row r="714">
      <c r="A714" s="36"/>
      <c r="H714" s="37"/>
    </row>
    <row r="715">
      <c r="A715" s="36"/>
      <c r="H715" s="37"/>
    </row>
    <row r="716">
      <c r="A716" s="36"/>
      <c r="H716" s="37"/>
    </row>
    <row r="717">
      <c r="A717" s="36"/>
      <c r="H717" s="37"/>
    </row>
    <row r="718">
      <c r="A718" s="36"/>
      <c r="H718" s="37"/>
    </row>
    <row r="719">
      <c r="A719" s="36"/>
      <c r="H719" s="37"/>
    </row>
    <row r="720">
      <c r="A720" s="36"/>
      <c r="H720" s="37"/>
    </row>
    <row r="721">
      <c r="A721" s="36"/>
      <c r="H721" s="37"/>
    </row>
    <row r="722">
      <c r="A722" s="36"/>
      <c r="H722" s="37"/>
    </row>
    <row r="723">
      <c r="A723" s="36"/>
      <c r="H723" s="37"/>
    </row>
    <row r="724">
      <c r="A724" s="36"/>
      <c r="H724" s="37"/>
    </row>
    <row r="725">
      <c r="A725" s="36"/>
      <c r="H725" s="37"/>
    </row>
    <row r="726">
      <c r="A726" s="36"/>
      <c r="H726" s="37"/>
    </row>
    <row r="727">
      <c r="A727" s="36"/>
      <c r="H727" s="37"/>
    </row>
    <row r="728">
      <c r="A728" s="36"/>
      <c r="H728" s="37"/>
    </row>
    <row r="729">
      <c r="A729" s="36"/>
      <c r="H729" s="37"/>
    </row>
    <row r="730">
      <c r="A730" s="36"/>
      <c r="H730" s="37"/>
    </row>
    <row r="731">
      <c r="A731" s="36"/>
      <c r="H731" s="37"/>
    </row>
    <row r="732">
      <c r="A732" s="36"/>
      <c r="H732" s="37"/>
    </row>
    <row r="733">
      <c r="A733" s="36"/>
      <c r="H733" s="37"/>
    </row>
    <row r="734">
      <c r="A734" s="36"/>
      <c r="H734" s="37"/>
    </row>
    <row r="735">
      <c r="A735" s="36"/>
      <c r="H735" s="37"/>
    </row>
    <row r="736">
      <c r="A736" s="36"/>
      <c r="H736" s="37"/>
    </row>
    <row r="737">
      <c r="A737" s="36"/>
      <c r="H737" s="37"/>
    </row>
    <row r="738">
      <c r="A738" s="36"/>
      <c r="H738" s="37"/>
    </row>
    <row r="739">
      <c r="A739" s="36"/>
      <c r="H739" s="37"/>
    </row>
    <row r="740">
      <c r="A740" s="36"/>
      <c r="H740" s="37"/>
    </row>
    <row r="741">
      <c r="A741" s="36"/>
      <c r="H741" s="37"/>
    </row>
    <row r="742">
      <c r="A742" s="36"/>
      <c r="H742" s="37"/>
    </row>
    <row r="743">
      <c r="A743" s="36"/>
      <c r="H743" s="37"/>
    </row>
    <row r="744">
      <c r="A744" s="36"/>
      <c r="H744" s="37"/>
    </row>
    <row r="745">
      <c r="A745" s="36"/>
      <c r="H745" s="37"/>
    </row>
    <row r="746">
      <c r="A746" s="36"/>
      <c r="H746" s="37"/>
    </row>
    <row r="747">
      <c r="A747" s="36"/>
      <c r="H747" s="37"/>
    </row>
    <row r="748">
      <c r="A748" s="36"/>
      <c r="H748" s="37"/>
    </row>
    <row r="749">
      <c r="A749" s="36"/>
      <c r="H749" s="37"/>
    </row>
    <row r="750">
      <c r="A750" s="36"/>
      <c r="H750" s="37"/>
    </row>
    <row r="751">
      <c r="A751" s="36"/>
      <c r="H751" s="37"/>
    </row>
    <row r="752">
      <c r="A752" s="36"/>
      <c r="H752" s="37"/>
    </row>
    <row r="753">
      <c r="A753" s="36"/>
      <c r="H753" s="37"/>
    </row>
    <row r="754">
      <c r="A754" s="36"/>
      <c r="H754" s="37"/>
    </row>
    <row r="755">
      <c r="A755" s="36"/>
      <c r="H755" s="37"/>
    </row>
    <row r="756">
      <c r="A756" s="36"/>
      <c r="H756" s="37"/>
    </row>
    <row r="757">
      <c r="A757" s="36"/>
      <c r="H757" s="37"/>
    </row>
    <row r="758">
      <c r="A758" s="36"/>
      <c r="H758" s="37"/>
    </row>
    <row r="759">
      <c r="A759" s="36"/>
      <c r="H759" s="37"/>
    </row>
    <row r="760">
      <c r="A760" s="36"/>
      <c r="H760" s="37"/>
    </row>
    <row r="761">
      <c r="A761" s="36"/>
      <c r="H761" s="37"/>
    </row>
    <row r="762">
      <c r="A762" s="36"/>
      <c r="H762" s="37"/>
    </row>
    <row r="763">
      <c r="A763" s="36"/>
      <c r="H763" s="37"/>
    </row>
    <row r="764">
      <c r="A764" s="36"/>
      <c r="H764" s="37"/>
    </row>
    <row r="765">
      <c r="A765" s="36"/>
      <c r="H765" s="37"/>
    </row>
    <row r="766">
      <c r="A766" s="36"/>
      <c r="H766" s="37"/>
    </row>
    <row r="767">
      <c r="A767" s="36"/>
      <c r="H767" s="37"/>
    </row>
    <row r="768">
      <c r="A768" s="36"/>
      <c r="H768" s="37"/>
    </row>
    <row r="769">
      <c r="A769" s="36"/>
      <c r="H769" s="37"/>
    </row>
    <row r="770">
      <c r="A770" s="36"/>
      <c r="H770" s="37"/>
    </row>
    <row r="771">
      <c r="A771" s="36"/>
      <c r="H771" s="37"/>
    </row>
    <row r="772">
      <c r="A772" s="36"/>
      <c r="H772" s="37"/>
    </row>
    <row r="773">
      <c r="A773" s="36"/>
      <c r="H773" s="37"/>
    </row>
    <row r="774">
      <c r="A774" s="36"/>
      <c r="H774" s="37"/>
    </row>
    <row r="775">
      <c r="A775" s="36"/>
      <c r="H775" s="37"/>
    </row>
    <row r="776">
      <c r="A776" s="36"/>
      <c r="H776" s="37"/>
    </row>
    <row r="777">
      <c r="A777" s="36"/>
      <c r="H777" s="37"/>
    </row>
    <row r="778">
      <c r="A778" s="36"/>
      <c r="H778" s="37"/>
    </row>
    <row r="779">
      <c r="A779" s="36"/>
      <c r="H779" s="37"/>
    </row>
    <row r="780">
      <c r="A780" s="36"/>
      <c r="H780" s="37"/>
    </row>
    <row r="781">
      <c r="A781" s="36"/>
      <c r="H781" s="37"/>
    </row>
    <row r="782">
      <c r="A782" s="36"/>
      <c r="H782" s="37"/>
    </row>
    <row r="783">
      <c r="A783" s="36"/>
      <c r="H783" s="37"/>
    </row>
    <row r="784">
      <c r="A784" s="36"/>
      <c r="H784" s="37"/>
    </row>
    <row r="785">
      <c r="A785" s="36"/>
      <c r="H785" s="37"/>
    </row>
    <row r="786">
      <c r="A786" s="36"/>
      <c r="H786" s="37"/>
    </row>
    <row r="787">
      <c r="A787" s="36"/>
      <c r="H787" s="37"/>
    </row>
    <row r="788">
      <c r="A788" s="36"/>
      <c r="H788" s="37"/>
    </row>
    <row r="789">
      <c r="A789" s="36"/>
      <c r="H789" s="37"/>
    </row>
    <row r="790">
      <c r="A790" s="36"/>
      <c r="H790" s="37"/>
    </row>
    <row r="791">
      <c r="A791" s="36"/>
      <c r="H791" s="37"/>
    </row>
    <row r="792">
      <c r="A792" s="36"/>
      <c r="H792" s="37"/>
    </row>
    <row r="793">
      <c r="A793" s="36"/>
      <c r="H793" s="37"/>
    </row>
    <row r="794">
      <c r="A794" s="36"/>
      <c r="H794" s="37"/>
    </row>
    <row r="795">
      <c r="A795" s="36"/>
      <c r="H795" s="37"/>
    </row>
    <row r="796">
      <c r="A796" s="36"/>
      <c r="H796" s="37"/>
    </row>
    <row r="797">
      <c r="A797" s="36"/>
      <c r="H797" s="37"/>
    </row>
    <row r="798">
      <c r="A798" s="36"/>
      <c r="H798" s="37"/>
    </row>
    <row r="799">
      <c r="A799" s="36"/>
      <c r="H799" s="37"/>
    </row>
    <row r="800">
      <c r="A800" s="36"/>
      <c r="H800" s="37"/>
    </row>
    <row r="801">
      <c r="A801" s="36"/>
      <c r="H801" s="37"/>
    </row>
    <row r="802">
      <c r="A802" s="36"/>
      <c r="H802" s="37"/>
    </row>
    <row r="803">
      <c r="A803" s="36"/>
      <c r="H803" s="37"/>
    </row>
    <row r="804">
      <c r="A804" s="36"/>
      <c r="H804" s="37"/>
    </row>
    <row r="805">
      <c r="A805" s="36"/>
      <c r="H805" s="37"/>
    </row>
    <row r="806">
      <c r="A806" s="36"/>
      <c r="H806" s="37"/>
    </row>
    <row r="807">
      <c r="A807" s="36"/>
      <c r="H807" s="37"/>
    </row>
    <row r="808">
      <c r="A808" s="36"/>
      <c r="H808" s="37"/>
    </row>
    <row r="809">
      <c r="A809" s="36"/>
      <c r="H809" s="37"/>
    </row>
    <row r="810">
      <c r="A810" s="36"/>
      <c r="H810" s="37"/>
    </row>
    <row r="811">
      <c r="A811" s="36"/>
      <c r="H811" s="37"/>
    </row>
    <row r="812">
      <c r="A812" s="36"/>
      <c r="H812" s="37"/>
    </row>
    <row r="813">
      <c r="A813" s="36"/>
      <c r="H813" s="37"/>
    </row>
    <row r="814">
      <c r="A814" s="36"/>
      <c r="H814" s="37"/>
    </row>
    <row r="815">
      <c r="A815" s="36"/>
      <c r="H815" s="37"/>
    </row>
    <row r="816">
      <c r="A816" s="36"/>
      <c r="H816" s="37"/>
    </row>
    <row r="817">
      <c r="A817" s="36"/>
      <c r="H817" s="37"/>
    </row>
    <row r="818">
      <c r="A818" s="36"/>
      <c r="H818" s="37"/>
    </row>
    <row r="819">
      <c r="A819" s="36"/>
      <c r="H819" s="37"/>
    </row>
    <row r="820">
      <c r="A820" s="36"/>
      <c r="H820" s="37"/>
    </row>
    <row r="821">
      <c r="A821" s="36"/>
      <c r="H821" s="37"/>
    </row>
    <row r="822">
      <c r="A822" s="36"/>
      <c r="H822" s="37"/>
    </row>
    <row r="823">
      <c r="A823" s="36"/>
      <c r="H823" s="37"/>
    </row>
    <row r="824">
      <c r="A824" s="36"/>
      <c r="H824" s="37"/>
    </row>
    <row r="825">
      <c r="A825" s="36"/>
      <c r="H825" s="37"/>
    </row>
    <row r="826">
      <c r="A826" s="36"/>
      <c r="H826" s="37"/>
    </row>
    <row r="827">
      <c r="A827" s="36"/>
      <c r="H827" s="37"/>
    </row>
    <row r="828">
      <c r="A828" s="36"/>
      <c r="H828" s="37"/>
    </row>
    <row r="829">
      <c r="A829" s="36"/>
      <c r="H829" s="37"/>
    </row>
    <row r="830">
      <c r="A830" s="36"/>
      <c r="H830" s="37"/>
    </row>
    <row r="831">
      <c r="A831" s="36"/>
      <c r="H831" s="37"/>
    </row>
    <row r="832">
      <c r="A832" s="36"/>
      <c r="H832" s="37"/>
    </row>
    <row r="833">
      <c r="A833" s="36"/>
      <c r="H833" s="37"/>
    </row>
    <row r="834">
      <c r="A834" s="36"/>
      <c r="H834" s="37"/>
    </row>
    <row r="835">
      <c r="A835" s="36"/>
      <c r="H835" s="37"/>
    </row>
    <row r="836">
      <c r="A836" s="36"/>
      <c r="H836" s="37"/>
    </row>
    <row r="837">
      <c r="A837" s="36"/>
      <c r="H837" s="37"/>
    </row>
    <row r="838">
      <c r="A838" s="36"/>
      <c r="H838" s="37"/>
    </row>
    <row r="839">
      <c r="A839" s="36"/>
      <c r="H839" s="37"/>
    </row>
    <row r="840">
      <c r="A840" s="36"/>
      <c r="H840" s="37"/>
    </row>
    <row r="841">
      <c r="A841" s="36"/>
      <c r="H841" s="37"/>
    </row>
    <row r="842">
      <c r="A842" s="36"/>
      <c r="H842" s="37"/>
    </row>
    <row r="843">
      <c r="A843" s="36"/>
      <c r="H843" s="37"/>
    </row>
    <row r="844">
      <c r="A844" s="36"/>
      <c r="H844" s="37"/>
    </row>
    <row r="845">
      <c r="A845" s="36"/>
      <c r="H845" s="37"/>
    </row>
    <row r="846">
      <c r="A846" s="36"/>
      <c r="H846" s="37"/>
    </row>
    <row r="847">
      <c r="A847" s="36"/>
      <c r="H847" s="37"/>
    </row>
    <row r="848">
      <c r="A848" s="36"/>
      <c r="H848" s="37"/>
    </row>
    <row r="849">
      <c r="A849" s="36"/>
      <c r="H849" s="37"/>
    </row>
    <row r="850">
      <c r="A850" s="36"/>
      <c r="H850" s="37"/>
    </row>
    <row r="851">
      <c r="A851" s="36"/>
      <c r="H851" s="37"/>
    </row>
    <row r="852">
      <c r="A852" s="36"/>
      <c r="H852" s="37"/>
    </row>
    <row r="853">
      <c r="A853" s="36"/>
      <c r="H853" s="37"/>
    </row>
    <row r="854">
      <c r="A854" s="36"/>
      <c r="H854" s="37"/>
    </row>
    <row r="855">
      <c r="A855" s="36"/>
      <c r="H855" s="37"/>
    </row>
    <row r="856">
      <c r="A856" s="36"/>
      <c r="H856" s="37"/>
    </row>
    <row r="857">
      <c r="A857" s="36"/>
      <c r="H857" s="37"/>
    </row>
    <row r="858">
      <c r="A858" s="36"/>
      <c r="H858" s="37"/>
    </row>
    <row r="859">
      <c r="A859" s="36"/>
      <c r="H859" s="37"/>
    </row>
    <row r="860">
      <c r="A860" s="36"/>
      <c r="H860" s="37"/>
    </row>
    <row r="861">
      <c r="A861" s="36"/>
      <c r="H861" s="37"/>
    </row>
    <row r="862">
      <c r="A862" s="36"/>
      <c r="H862" s="37"/>
    </row>
    <row r="863">
      <c r="A863" s="36"/>
      <c r="H863" s="37"/>
    </row>
    <row r="864">
      <c r="A864" s="36"/>
      <c r="H864" s="37"/>
    </row>
    <row r="865">
      <c r="A865" s="36"/>
      <c r="H865" s="37"/>
    </row>
    <row r="866">
      <c r="A866" s="36"/>
      <c r="H866" s="37"/>
    </row>
    <row r="867">
      <c r="A867" s="36"/>
      <c r="H867" s="37"/>
    </row>
    <row r="868">
      <c r="A868" s="36"/>
      <c r="H868" s="37"/>
    </row>
    <row r="869">
      <c r="A869" s="36"/>
      <c r="H869" s="37"/>
    </row>
    <row r="870">
      <c r="A870" s="36"/>
      <c r="H870" s="37"/>
    </row>
    <row r="871">
      <c r="A871" s="36"/>
      <c r="H871" s="37"/>
    </row>
    <row r="872">
      <c r="A872" s="36"/>
      <c r="H872" s="37"/>
    </row>
    <row r="873">
      <c r="A873" s="36"/>
      <c r="H873" s="37"/>
    </row>
    <row r="874">
      <c r="A874" s="36"/>
      <c r="H874" s="37"/>
    </row>
    <row r="875">
      <c r="A875" s="36"/>
      <c r="H875" s="37"/>
    </row>
    <row r="876">
      <c r="A876" s="36"/>
      <c r="H876" s="37"/>
    </row>
    <row r="877">
      <c r="A877" s="36"/>
      <c r="H877" s="37"/>
    </row>
    <row r="878">
      <c r="A878" s="36"/>
      <c r="H878" s="37"/>
    </row>
    <row r="879">
      <c r="A879" s="36"/>
      <c r="H879" s="37"/>
    </row>
    <row r="880">
      <c r="A880" s="36"/>
      <c r="H880" s="37"/>
    </row>
    <row r="881">
      <c r="A881" s="36"/>
      <c r="H881" s="37"/>
    </row>
    <row r="882">
      <c r="A882" s="36"/>
      <c r="H882" s="37"/>
    </row>
    <row r="883">
      <c r="A883" s="36"/>
      <c r="H883" s="37"/>
    </row>
    <row r="884">
      <c r="A884" s="36"/>
      <c r="H884" s="37"/>
    </row>
    <row r="885">
      <c r="A885" s="36"/>
      <c r="H885" s="37"/>
    </row>
    <row r="886">
      <c r="A886" s="36"/>
      <c r="H886" s="37"/>
    </row>
    <row r="887">
      <c r="A887" s="36"/>
      <c r="H887" s="37"/>
    </row>
    <row r="888">
      <c r="A888" s="36"/>
      <c r="H888" s="37"/>
    </row>
    <row r="889">
      <c r="A889" s="36"/>
      <c r="H889" s="37"/>
    </row>
    <row r="890">
      <c r="A890" s="36"/>
      <c r="H890" s="37"/>
    </row>
    <row r="891">
      <c r="A891" s="36"/>
      <c r="H891" s="37"/>
    </row>
    <row r="892">
      <c r="A892" s="36"/>
      <c r="H892" s="37"/>
    </row>
    <row r="893">
      <c r="A893" s="36"/>
      <c r="H893" s="37"/>
    </row>
    <row r="894">
      <c r="A894" s="36"/>
      <c r="H894" s="37"/>
    </row>
    <row r="895">
      <c r="A895" s="36"/>
      <c r="H895" s="37"/>
    </row>
    <row r="896">
      <c r="A896" s="36"/>
      <c r="H896" s="37"/>
    </row>
    <row r="897">
      <c r="A897" s="36"/>
      <c r="H897" s="37"/>
    </row>
    <row r="898">
      <c r="A898" s="36"/>
      <c r="H898" s="37"/>
    </row>
    <row r="899">
      <c r="A899" s="36"/>
      <c r="H899" s="37"/>
    </row>
    <row r="900">
      <c r="A900" s="36"/>
      <c r="H900" s="37"/>
    </row>
    <row r="901">
      <c r="A901" s="36"/>
      <c r="H901" s="37"/>
    </row>
    <row r="902">
      <c r="A902" s="36"/>
      <c r="H902" s="37"/>
    </row>
    <row r="903">
      <c r="A903" s="36"/>
      <c r="H903" s="37"/>
    </row>
    <row r="904">
      <c r="A904" s="36"/>
      <c r="H904" s="37"/>
    </row>
    <row r="905">
      <c r="A905" s="36"/>
      <c r="H905" s="37"/>
    </row>
    <row r="906">
      <c r="A906" s="36"/>
      <c r="H906" s="37"/>
    </row>
    <row r="907">
      <c r="A907" s="36"/>
      <c r="H907" s="37"/>
    </row>
    <row r="908">
      <c r="A908" s="36"/>
      <c r="H908" s="37"/>
    </row>
    <row r="909">
      <c r="A909" s="36"/>
      <c r="H909" s="37"/>
    </row>
    <row r="910">
      <c r="A910" s="36"/>
      <c r="H910" s="37"/>
    </row>
    <row r="911">
      <c r="A911" s="36"/>
      <c r="H911" s="37"/>
    </row>
    <row r="912">
      <c r="A912" s="36"/>
      <c r="H912" s="37"/>
    </row>
    <row r="913">
      <c r="A913" s="36"/>
      <c r="H913" s="37"/>
    </row>
    <row r="914">
      <c r="A914" s="36"/>
      <c r="H914" s="37"/>
    </row>
    <row r="915">
      <c r="A915" s="36"/>
      <c r="H915" s="37"/>
    </row>
    <row r="916">
      <c r="A916" s="36"/>
      <c r="H916" s="37"/>
    </row>
    <row r="917">
      <c r="A917" s="36"/>
      <c r="H917" s="37"/>
    </row>
    <row r="918">
      <c r="A918" s="36"/>
      <c r="H918" s="37"/>
    </row>
    <row r="919">
      <c r="A919" s="36"/>
      <c r="H919" s="37"/>
    </row>
    <row r="920">
      <c r="A920" s="36"/>
      <c r="H920" s="37"/>
    </row>
    <row r="921">
      <c r="A921" s="36"/>
      <c r="H921" s="37"/>
    </row>
    <row r="922">
      <c r="A922" s="36"/>
      <c r="H922" s="37"/>
    </row>
    <row r="923">
      <c r="A923" s="36"/>
      <c r="H923" s="37"/>
    </row>
    <row r="924">
      <c r="A924" s="36"/>
      <c r="H924" s="37"/>
    </row>
    <row r="925">
      <c r="A925" s="36"/>
      <c r="H925" s="37"/>
    </row>
    <row r="926">
      <c r="A926" s="36"/>
      <c r="H926" s="37"/>
    </row>
    <row r="927">
      <c r="A927" s="36"/>
      <c r="H927" s="37"/>
    </row>
    <row r="928">
      <c r="A928" s="36"/>
      <c r="H928" s="37"/>
    </row>
    <row r="929">
      <c r="A929" s="36"/>
      <c r="H929" s="37"/>
    </row>
    <row r="930">
      <c r="A930" s="36"/>
      <c r="H930" s="37"/>
    </row>
    <row r="931">
      <c r="A931" s="36"/>
      <c r="H931" s="37"/>
    </row>
    <row r="932">
      <c r="A932" s="36"/>
      <c r="H932" s="37"/>
    </row>
    <row r="933">
      <c r="A933" s="36"/>
      <c r="H933" s="37"/>
    </row>
    <row r="934">
      <c r="A934" s="36"/>
      <c r="H934" s="37"/>
    </row>
    <row r="935">
      <c r="A935" s="36"/>
      <c r="H935" s="37"/>
    </row>
    <row r="936">
      <c r="A936" s="36"/>
      <c r="H936" s="37"/>
    </row>
    <row r="937">
      <c r="A937" s="36"/>
      <c r="H937" s="37"/>
    </row>
    <row r="938">
      <c r="A938" s="36"/>
      <c r="H938" s="37"/>
    </row>
    <row r="939">
      <c r="A939" s="36"/>
      <c r="H939" s="37"/>
    </row>
    <row r="940">
      <c r="A940" s="36"/>
      <c r="H940" s="37"/>
    </row>
    <row r="941">
      <c r="A941" s="36"/>
      <c r="H941" s="37"/>
    </row>
    <row r="942">
      <c r="A942" s="36"/>
      <c r="H942" s="37"/>
    </row>
    <row r="943">
      <c r="A943" s="36"/>
      <c r="H943" s="37"/>
    </row>
    <row r="944">
      <c r="A944" s="36"/>
      <c r="H944" s="37"/>
    </row>
    <row r="945">
      <c r="A945" s="36"/>
      <c r="H945" s="37"/>
    </row>
    <row r="946">
      <c r="A946" s="36"/>
      <c r="H946" s="37"/>
    </row>
    <row r="947">
      <c r="A947" s="36"/>
      <c r="H947" s="37"/>
    </row>
    <row r="948">
      <c r="A948" s="36"/>
      <c r="H948" s="37"/>
    </row>
    <row r="949">
      <c r="A949" s="36"/>
      <c r="H949" s="37"/>
    </row>
    <row r="950">
      <c r="A950" s="36"/>
      <c r="H950" s="37"/>
    </row>
    <row r="951">
      <c r="A951" s="36"/>
      <c r="H951" s="37"/>
    </row>
    <row r="952">
      <c r="A952" s="36"/>
      <c r="H952" s="37"/>
    </row>
    <row r="953">
      <c r="A953" s="36"/>
      <c r="H953" s="37"/>
    </row>
    <row r="954">
      <c r="A954" s="36"/>
      <c r="H954" s="37"/>
    </row>
    <row r="955">
      <c r="A955" s="36"/>
      <c r="H955" s="37"/>
    </row>
    <row r="956">
      <c r="A956" s="36"/>
      <c r="H956" s="37"/>
    </row>
    <row r="957">
      <c r="A957" s="36"/>
      <c r="H957" s="37"/>
    </row>
    <row r="958">
      <c r="A958" s="36"/>
      <c r="H958" s="37"/>
    </row>
    <row r="959">
      <c r="A959" s="36"/>
      <c r="H959" s="37"/>
    </row>
    <row r="960">
      <c r="A960" s="36"/>
      <c r="H960" s="37"/>
    </row>
    <row r="961">
      <c r="A961" s="36"/>
      <c r="H961" s="37"/>
    </row>
    <row r="962">
      <c r="A962" s="36"/>
      <c r="H962" s="37"/>
    </row>
    <row r="963">
      <c r="A963" s="36"/>
      <c r="H963" s="37"/>
    </row>
    <row r="964">
      <c r="A964" s="36"/>
      <c r="H964" s="37"/>
    </row>
    <row r="965">
      <c r="A965" s="36"/>
      <c r="H965" s="37"/>
    </row>
    <row r="966">
      <c r="A966" s="36"/>
      <c r="H966" s="37"/>
    </row>
    <row r="967">
      <c r="A967" s="36"/>
      <c r="H967" s="37"/>
    </row>
    <row r="968">
      <c r="A968" s="36"/>
      <c r="H968" s="37"/>
    </row>
    <row r="969">
      <c r="A969" s="36"/>
      <c r="H969" s="37"/>
    </row>
    <row r="970">
      <c r="A970" s="36"/>
      <c r="H970" s="37"/>
    </row>
    <row r="971">
      <c r="A971" s="36"/>
      <c r="H971" s="37"/>
    </row>
    <row r="972">
      <c r="A972" s="36"/>
      <c r="H972" s="37"/>
    </row>
    <row r="973">
      <c r="A973" s="36"/>
      <c r="H973" s="37"/>
    </row>
    <row r="974">
      <c r="A974" s="36"/>
      <c r="H974" s="37"/>
    </row>
    <row r="975">
      <c r="A975" s="36"/>
      <c r="H975" s="37"/>
    </row>
    <row r="976">
      <c r="A976" s="36"/>
      <c r="H976" s="37"/>
    </row>
    <row r="977">
      <c r="A977" s="36"/>
      <c r="H977" s="37"/>
    </row>
    <row r="978">
      <c r="A978" s="36"/>
      <c r="H978" s="37"/>
    </row>
    <row r="979">
      <c r="A979" s="36"/>
      <c r="H979" s="37"/>
    </row>
    <row r="980">
      <c r="A980" s="36"/>
      <c r="H980" s="37"/>
    </row>
    <row r="981">
      <c r="A981" s="36"/>
      <c r="H981" s="37"/>
    </row>
    <row r="982">
      <c r="A982" s="36"/>
      <c r="H982" s="37"/>
    </row>
    <row r="983">
      <c r="A983" s="36"/>
      <c r="H983" s="37"/>
    </row>
    <row r="984">
      <c r="A984" s="36"/>
      <c r="H984" s="37"/>
    </row>
    <row r="985">
      <c r="A985" s="36"/>
      <c r="H985" s="37"/>
    </row>
    <row r="986">
      <c r="A986" s="36"/>
      <c r="H986" s="37"/>
    </row>
    <row r="987">
      <c r="A987" s="36"/>
      <c r="H987" s="37"/>
    </row>
    <row r="988">
      <c r="A988" s="36"/>
      <c r="H988" s="37"/>
    </row>
    <row r="989">
      <c r="A989" s="36"/>
      <c r="H989" s="37"/>
    </row>
    <row r="990">
      <c r="A990" s="36"/>
      <c r="H990" s="37"/>
    </row>
    <row r="991">
      <c r="A991" s="36"/>
      <c r="H991" s="37"/>
    </row>
    <row r="992">
      <c r="A992" s="36"/>
      <c r="H992" s="37"/>
    </row>
    <row r="993">
      <c r="A993" s="36"/>
      <c r="H993" s="37"/>
    </row>
    <row r="994">
      <c r="A994" s="36"/>
      <c r="H994" s="37"/>
    </row>
    <row r="995">
      <c r="A995" s="36"/>
      <c r="H995" s="37"/>
    </row>
    <row r="996">
      <c r="A996" s="36"/>
      <c r="H996" s="37"/>
    </row>
    <row r="997">
      <c r="A997" s="36"/>
      <c r="H997" s="37"/>
    </row>
    <row r="998">
      <c r="A998" s="36"/>
      <c r="H998" s="37"/>
    </row>
    <row r="999">
      <c r="A999" s="36"/>
      <c r="H999" s="37"/>
    </row>
    <row r="1000">
      <c r="A1000" s="36"/>
      <c r="H1000" s="37"/>
    </row>
    <row r="1001">
      <c r="A1001" s="36"/>
      <c r="H1001" s="37"/>
    </row>
    <row r="1002">
      <c r="A1002" s="36"/>
      <c r="H1002" s="37"/>
    </row>
    <row r="1003">
      <c r="A1003" s="36"/>
      <c r="H1003" s="37"/>
    </row>
    <row r="1004">
      <c r="A1004" s="36"/>
      <c r="H1004" s="37"/>
    </row>
    <row r="1005">
      <c r="A1005" s="36"/>
      <c r="H1005" s="37"/>
    </row>
    <row r="1006">
      <c r="A1006" s="36"/>
      <c r="H1006" s="37"/>
    </row>
    <row r="1007">
      <c r="A1007" s="36"/>
      <c r="H1007" s="37"/>
    </row>
    <row r="1008">
      <c r="A1008" s="36"/>
      <c r="H1008" s="37"/>
    </row>
    <row r="1009">
      <c r="A1009" s="36"/>
      <c r="H1009" s="37"/>
    </row>
    <row r="1010">
      <c r="A1010" s="36"/>
      <c r="H1010" s="37"/>
    </row>
    <row r="1011">
      <c r="A1011" s="36"/>
      <c r="H1011" s="37"/>
    </row>
    <row r="1012">
      <c r="A1012" s="36"/>
      <c r="H1012" s="37"/>
    </row>
    <row r="1013">
      <c r="A1013" s="36"/>
      <c r="H1013" s="37"/>
    </row>
    <row r="1014">
      <c r="A1014" s="36"/>
      <c r="H1014" s="37"/>
    </row>
    <row r="1015">
      <c r="A1015" s="36"/>
      <c r="H1015" s="37"/>
    </row>
    <row r="1016">
      <c r="A1016" s="36"/>
      <c r="H1016" s="37"/>
    </row>
    <row r="1017">
      <c r="A1017" s="36"/>
      <c r="H1017" s="37"/>
    </row>
    <row r="1018">
      <c r="A1018" s="36"/>
      <c r="H1018" s="37"/>
    </row>
    <row r="1019">
      <c r="A1019" s="36"/>
      <c r="H1019" s="37"/>
    </row>
    <row r="1020">
      <c r="A1020" s="36"/>
      <c r="H1020" s="37"/>
    </row>
    <row r="1021">
      <c r="A1021" s="36"/>
      <c r="H1021" s="37"/>
    </row>
    <row r="1022">
      <c r="A1022" s="36"/>
      <c r="H1022" s="37"/>
    </row>
    <row r="1023">
      <c r="A1023" s="36"/>
      <c r="H1023" s="37"/>
    </row>
    <row r="1024">
      <c r="A1024" s="36"/>
      <c r="H1024" s="37"/>
    </row>
    <row r="1025">
      <c r="A1025" s="36"/>
      <c r="H1025" s="37"/>
    </row>
    <row r="1026">
      <c r="A1026" s="36"/>
      <c r="H1026" s="37"/>
    </row>
    <row r="1027">
      <c r="A1027" s="36"/>
      <c r="H1027" s="37"/>
    </row>
    <row r="1028">
      <c r="A1028" s="36"/>
      <c r="H1028" s="37"/>
    </row>
    <row r="1029">
      <c r="A1029" s="36"/>
      <c r="H1029" s="37"/>
    </row>
    <row r="1030">
      <c r="A1030" s="36"/>
      <c r="H1030" s="37"/>
    </row>
    <row r="1031">
      <c r="A1031" s="36"/>
      <c r="H1031" s="37"/>
    </row>
    <row r="1032">
      <c r="A1032" s="36"/>
      <c r="H1032" s="37"/>
    </row>
    <row r="1033">
      <c r="A1033" s="36"/>
      <c r="H1033" s="37"/>
    </row>
    <row r="1034">
      <c r="A1034" s="36"/>
      <c r="H1034" s="37"/>
    </row>
    <row r="1035">
      <c r="A1035" s="36"/>
      <c r="H1035" s="37"/>
    </row>
    <row r="1036">
      <c r="A1036" s="36"/>
      <c r="H1036" s="37"/>
    </row>
    <row r="1037">
      <c r="A1037" s="36"/>
      <c r="H1037" s="37"/>
    </row>
    <row r="1038">
      <c r="A1038" s="36"/>
      <c r="H1038" s="37"/>
    </row>
    <row r="1039">
      <c r="A1039" s="36"/>
      <c r="H1039" s="37"/>
    </row>
    <row r="1040">
      <c r="A1040" s="36"/>
      <c r="H1040" s="37"/>
    </row>
    <row r="1041">
      <c r="A1041" s="36"/>
      <c r="H1041" s="37"/>
    </row>
    <row r="1042">
      <c r="A1042" s="36"/>
      <c r="H1042" s="37"/>
    </row>
    <row r="1043">
      <c r="A1043" s="36"/>
      <c r="H1043" s="37"/>
    </row>
    <row r="1044">
      <c r="A1044" s="36"/>
      <c r="H1044" s="37"/>
    </row>
    <row r="1045">
      <c r="A1045" s="36"/>
      <c r="H1045" s="37"/>
    </row>
    <row r="1046">
      <c r="A1046" s="36"/>
      <c r="H1046" s="37"/>
    </row>
    <row r="1047">
      <c r="A1047" s="36"/>
      <c r="H1047" s="37"/>
    </row>
    <row r="1048">
      <c r="A1048" s="36"/>
      <c r="H1048" s="37"/>
    </row>
    <row r="1049">
      <c r="A1049" s="36"/>
      <c r="H1049" s="37"/>
    </row>
    <row r="1050">
      <c r="A1050" s="36"/>
      <c r="H1050" s="37"/>
    </row>
    <row r="1051">
      <c r="A1051" s="36"/>
      <c r="H1051" s="37"/>
    </row>
    <row r="1052">
      <c r="A1052" s="36"/>
      <c r="H1052" s="37"/>
    </row>
    <row r="1053">
      <c r="A1053" s="36"/>
      <c r="H1053" s="37"/>
    </row>
    <row r="1054">
      <c r="A1054" s="36"/>
      <c r="H1054" s="37"/>
    </row>
    <row r="1055">
      <c r="A1055" s="36"/>
      <c r="H1055" s="37"/>
    </row>
    <row r="1056">
      <c r="A1056" s="36"/>
      <c r="H1056" s="37"/>
    </row>
    <row r="1057">
      <c r="A1057" s="36"/>
      <c r="H1057" s="37"/>
    </row>
    <row r="1058">
      <c r="A1058" s="36"/>
      <c r="H1058" s="37"/>
    </row>
    <row r="1059">
      <c r="A1059" s="36"/>
      <c r="H1059" s="37"/>
    </row>
    <row r="1060">
      <c r="A1060" s="36"/>
      <c r="H1060" s="37"/>
    </row>
    <row r="1061">
      <c r="A1061" s="36"/>
      <c r="H1061" s="37"/>
    </row>
    <row r="1062">
      <c r="A1062" s="36"/>
      <c r="H1062" s="37"/>
    </row>
    <row r="1063">
      <c r="A1063" s="36"/>
      <c r="H1063" s="37"/>
    </row>
    <row r="1064">
      <c r="A1064" s="36"/>
      <c r="H1064" s="37"/>
    </row>
    <row r="1065">
      <c r="A1065" s="36"/>
      <c r="H1065" s="37"/>
    </row>
    <row r="1066">
      <c r="A1066" s="36"/>
      <c r="H1066" s="37"/>
    </row>
    <row r="1067">
      <c r="A1067" s="36"/>
      <c r="H1067" s="37"/>
    </row>
    <row r="1068">
      <c r="A1068" s="36"/>
      <c r="H1068" s="37"/>
    </row>
    <row r="1069">
      <c r="A1069" s="36"/>
      <c r="H1069" s="37"/>
    </row>
    <row r="1070">
      <c r="A1070" s="36"/>
      <c r="H1070" s="37"/>
    </row>
    <row r="1071">
      <c r="A1071" s="36"/>
      <c r="H1071" s="37"/>
    </row>
    <row r="1072">
      <c r="A1072" s="36"/>
      <c r="H1072" s="37"/>
    </row>
    <row r="1073">
      <c r="A1073" s="36"/>
      <c r="H1073" s="37"/>
    </row>
    <row r="1074">
      <c r="A1074" s="36"/>
      <c r="H1074" s="37"/>
    </row>
    <row r="1075">
      <c r="A1075" s="36"/>
      <c r="H1075" s="37"/>
    </row>
    <row r="1076">
      <c r="A1076" s="36"/>
      <c r="H1076" s="37"/>
    </row>
    <row r="1077">
      <c r="A1077" s="36"/>
      <c r="H1077" s="37"/>
    </row>
    <row r="1078">
      <c r="A1078" s="36"/>
      <c r="H1078" s="37"/>
    </row>
    <row r="1079">
      <c r="A1079" s="36"/>
      <c r="H1079" s="37"/>
    </row>
    <row r="1080">
      <c r="A1080" s="36"/>
      <c r="H1080" s="37"/>
    </row>
    <row r="1081">
      <c r="A1081" s="36"/>
      <c r="H1081" s="37"/>
    </row>
    <row r="1082">
      <c r="A1082" s="36"/>
      <c r="H1082" s="37"/>
    </row>
    <row r="1083">
      <c r="A1083" s="36"/>
      <c r="H1083" s="37"/>
    </row>
    <row r="1084">
      <c r="A1084" s="36"/>
      <c r="H1084" s="37"/>
    </row>
    <row r="1085">
      <c r="A1085" s="36"/>
      <c r="H1085" s="37"/>
    </row>
    <row r="1086">
      <c r="A1086" s="36"/>
      <c r="H1086" s="37"/>
    </row>
    <row r="1087">
      <c r="A1087" s="36"/>
      <c r="H1087" s="37"/>
    </row>
    <row r="1088">
      <c r="A1088" s="36"/>
      <c r="H1088" s="37"/>
    </row>
    <row r="1089">
      <c r="A1089" s="36"/>
      <c r="H1089" s="37"/>
    </row>
    <row r="1090">
      <c r="A1090" s="36"/>
      <c r="H1090" s="37"/>
    </row>
    <row r="1091">
      <c r="A1091" s="36"/>
      <c r="H1091" s="37"/>
    </row>
    <row r="1092">
      <c r="A1092" s="36"/>
      <c r="H1092" s="37"/>
    </row>
    <row r="1093">
      <c r="A1093" s="36"/>
      <c r="H1093" s="37"/>
    </row>
    <row r="1094">
      <c r="A1094" s="36"/>
      <c r="H1094" s="37"/>
    </row>
    <row r="1095">
      <c r="A1095" s="36"/>
      <c r="H1095" s="37"/>
    </row>
    <row r="1096">
      <c r="A1096" s="36"/>
      <c r="H1096" s="37"/>
    </row>
    <row r="1097">
      <c r="A1097" s="36"/>
      <c r="H1097" s="37"/>
    </row>
    <row r="1098">
      <c r="A1098" s="36"/>
      <c r="H1098" s="37"/>
    </row>
    <row r="1099">
      <c r="A1099" s="36"/>
      <c r="H1099" s="37"/>
    </row>
    <row r="1100">
      <c r="A1100" s="36"/>
      <c r="H1100" s="37"/>
    </row>
    <row r="1101">
      <c r="A1101" s="36"/>
      <c r="H1101" s="37"/>
    </row>
    <row r="1102">
      <c r="A1102" s="36"/>
      <c r="H1102" s="37"/>
    </row>
    <row r="1103">
      <c r="A1103" s="36"/>
      <c r="H1103" s="37"/>
    </row>
    <row r="1104">
      <c r="A1104" s="36"/>
      <c r="H1104" s="37"/>
    </row>
    <row r="1105">
      <c r="A1105" s="36"/>
      <c r="H1105" s="37"/>
    </row>
    <row r="1106">
      <c r="A1106" s="36"/>
      <c r="H1106" s="37"/>
    </row>
    <row r="1107">
      <c r="A1107" s="36"/>
      <c r="H1107" s="37"/>
    </row>
    <row r="1108">
      <c r="A1108" s="36"/>
      <c r="H1108" s="37"/>
    </row>
    <row r="1109">
      <c r="A1109" s="36"/>
      <c r="H1109" s="37"/>
    </row>
    <row r="1110">
      <c r="A1110" s="36"/>
      <c r="H1110" s="37"/>
    </row>
    <row r="1111">
      <c r="A1111" s="36"/>
      <c r="H1111" s="37"/>
    </row>
    <row r="1112">
      <c r="A1112" s="36"/>
      <c r="H1112" s="37"/>
    </row>
    <row r="1113">
      <c r="A1113" s="36"/>
      <c r="H1113" s="37"/>
    </row>
    <row r="1114">
      <c r="A1114" s="36"/>
      <c r="H1114" s="37"/>
    </row>
    <row r="1115">
      <c r="A1115" s="36"/>
      <c r="H1115" s="37"/>
    </row>
    <row r="1116">
      <c r="A1116" s="36"/>
      <c r="H1116" s="37"/>
    </row>
    <row r="1117">
      <c r="A1117" s="36"/>
      <c r="H1117" s="37"/>
    </row>
    <row r="1118">
      <c r="A1118" s="36"/>
      <c r="H1118" s="37"/>
    </row>
    <row r="1119">
      <c r="A1119" s="36"/>
      <c r="H1119" s="37"/>
    </row>
    <row r="1120">
      <c r="A1120" s="36"/>
      <c r="H1120" s="37"/>
    </row>
    <row r="1121">
      <c r="A1121" s="36"/>
      <c r="H1121" s="37"/>
    </row>
    <row r="1122">
      <c r="A1122" s="36"/>
      <c r="H1122" s="37"/>
    </row>
    <row r="1123">
      <c r="A1123" s="36"/>
      <c r="H1123" s="37"/>
    </row>
    <row r="1124">
      <c r="A1124" s="36"/>
      <c r="H1124" s="37"/>
    </row>
    <row r="1125">
      <c r="A1125" s="36"/>
      <c r="H1125" s="37"/>
    </row>
    <row r="1126">
      <c r="A1126" s="36"/>
      <c r="H1126" s="37"/>
    </row>
    <row r="1127">
      <c r="A1127" s="36"/>
      <c r="H1127" s="37"/>
    </row>
    <row r="1128">
      <c r="A1128" s="36"/>
      <c r="H1128" s="37"/>
    </row>
    <row r="1129">
      <c r="A1129" s="36"/>
      <c r="H1129" s="37"/>
    </row>
    <row r="1130">
      <c r="A1130" s="36"/>
      <c r="H1130" s="37"/>
    </row>
    <row r="1131">
      <c r="A1131" s="36"/>
      <c r="H1131" s="37"/>
    </row>
    <row r="1132">
      <c r="A1132" s="36"/>
      <c r="H1132" s="37"/>
    </row>
    <row r="1133">
      <c r="A1133" s="36"/>
      <c r="H1133" s="37"/>
    </row>
    <row r="1134">
      <c r="A1134" s="36"/>
      <c r="H1134" s="37"/>
    </row>
    <row r="1135">
      <c r="A1135" s="36"/>
      <c r="H1135" s="37"/>
    </row>
    <row r="1136">
      <c r="A1136" s="36"/>
      <c r="H1136" s="37"/>
    </row>
    <row r="1137">
      <c r="A1137" s="36"/>
      <c r="H1137" s="37"/>
    </row>
    <row r="1138">
      <c r="A1138" s="36"/>
      <c r="H1138" s="37"/>
    </row>
    <row r="1139">
      <c r="A1139" s="36"/>
      <c r="H1139" s="37"/>
    </row>
    <row r="1140">
      <c r="A1140" s="36"/>
      <c r="H1140" s="37"/>
    </row>
    <row r="1141">
      <c r="A1141" s="36"/>
      <c r="H1141" s="37"/>
    </row>
    <row r="1142">
      <c r="A1142" s="36"/>
      <c r="H1142" s="37"/>
    </row>
    <row r="1143">
      <c r="A1143" s="36"/>
      <c r="H1143" s="37"/>
    </row>
    <row r="1144">
      <c r="A1144" s="36"/>
      <c r="H1144" s="37"/>
    </row>
    <row r="1145">
      <c r="A1145" s="36"/>
      <c r="H1145" s="37"/>
    </row>
    <row r="1146">
      <c r="A1146" s="36"/>
      <c r="H1146" s="37"/>
    </row>
    <row r="1147">
      <c r="A1147" s="36"/>
      <c r="H1147" s="37"/>
    </row>
    <row r="1148">
      <c r="A1148" s="36"/>
      <c r="H1148" s="37"/>
    </row>
    <row r="1149">
      <c r="A1149" s="36"/>
      <c r="H1149" s="37"/>
    </row>
    <row r="1150">
      <c r="A1150" s="36"/>
      <c r="H1150" s="37"/>
    </row>
    <row r="1151">
      <c r="A1151" s="36"/>
      <c r="H1151" s="37"/>
    </row>
    <row r="1152">
      <c r="A1152" s="36"/>
      <c r="H1152" s="37"/>
    </row>
    <row r="1153">
      <c r="A1153" s="36"/>
      <c r="H1153" s="37"/>
    </row>
    <row r="1154">
      <c r="A1154" s="36"/>
      <c r="H1154" s="37"/>
    </row>
    <row r="1155">
      <c r="A1155" s="36"/>
      <c r="H1155" s="37"/>
    </row>
    <row r="1156">
      <c r="A1156" s="36"/>
      <c r="H1156" s="37"/>
    </row>
    <row r="1157">
      <c r="A1157" s="36"/>
      <c r="H1157" s="37"/>
    </row>
    <row r="1158">
      <c r="A1158" s="36"/>
      <c r="H1158" s="37"/>
    </row>
    <row r="1159">
      <c r="A1159" s="36"/>
      <c r="H1159" s="37"/>
    </row>
    <row r="1160">
      <c r="A1160" s="36"/>
      <c r="H1160" s="37"/>
    </row>
    <row r="1161">
      <c r="A1161" s="36"/>
      <c r="H1161" s="37"/>
    </row>
    <row r="1162">
      <c r="A1162" s="36"/>
      <c r="H1162" s="37"/>
    </row>
    <row r="1163">
      <c r="A1163" s="36"/>
      <c r="H1163" s="37"/>
    </row>
    <row r="1164">
      <c r="A1164" s="36"/>
      <c r="H1164" s="37"/>
    </row>
    <row r="1165">
      <c r="A1165" s="36"/>
      <c r="H1165" s="37"/>
    </row>
    <row r="1166">
      <c r="A1166" s="36"/>
      <c r="H1166" s="37"/>
    </row>
    <row r="1167">
      <c r="A1167" s="36"/>
      <c r="H1167" s="37"/>
    </row>
    <row r="1168">
      <c r="A1168" s="36"/>
      <c r="H1168" s="37"/>
    </row>
    <row r="1169">
      <c r="A1169" s="36"/>
      <c r="H1169" s="37"/>
    </row>
    <row r="1170">
      <c r="A1170" s="36"/>
      <c r="H1170" s="37"/>
    </row>
    <row r="1171">
      <c r="A1171" s="36"/>
      <c r="H1171" s="37"/>
    </row>
    <row r="1172">
      <c r="A1172" s="36"/>
      <c r="H1172" s="37"/>
    </row>
    <row r="1173">
      <c r="A1173" s="36"/>
      <c r="H1173" s="37"/>
    </row>
    <row r="1174">
      <c r="A1174" s="36"/>
      <c r="H1174" s="37"/>
    </row>
    <row r="1175">
      <c r="A1175" s="36"/>
      <c r="H1175" s="37"/>
    </row>
    <row r="1176">
      <c r="A1176" s="36"/>
      <c r="H1176" s="37"/>
    </row>
    <row r="1177">
      <c r="A1177" s="36"/>
      <c r="H1177" s="37"/>
    </row>
    <row r="1178">
      <c r="A1178" s="36"/>
      <c r="H1178" s="37"/>
    </row>
    <row r="1179">
      <c r="A1179" s="36"/>
      <c r="H1179" s="37"/>
    </row>
    <row r="1180">
      <c r="A1180" s="36"/>
      <c r="H1180" s="37"/>
    </row>
    <row r="1181">
      <c r="A1181" s="36"/>
      <c r="H1181" s="37"/>
    </row>
    <row r="1182">
      <c r="A1182" s="36"/>
      <c r="H1182" s="37"/>
    </row>
    <row r="1183">
      <c r="A1183" s="36"/>
      <c r="H1183" s="37"/>
    </row>
    <row r="1184">
      <c r="A1184" s="36"/>
      <c r="H1184" s="37"/>
    </row>
    <row r="1185">
      <c r="A1185" s="36"/>
      <c r="H1185" s="37"/>
    </row>
    <row r="1186">
      <c r="A1186" s="36"/>
      <c r="H1186" s="37"/>
    </row>
    <row r="1187">
      <c r="A1187" s="36"/>
      <c r="H1187" s="37"/>
    </row>
    <row r="1188">
      <c r="A1188" s="36"/>
      <c r="H1188" s="37"/>
    </row>
    <row r="1189">
      <c r="A1189" s="36"/>
      <c r="H1189" s="37"/>
    </row>
    <row r="1190">
      <c r="A1190" s="36"/>
      <c r="H1190" s="37"/>
    </row>
    <row r="1191">
      <c r="A1191" s="36"/>
      <c r="H1191" s="37"/>
    </row>
    <row r="1192">
      <c r="A1192" s="36"/>
      <c r="H1192" s="37"/>
    </row>
    <row r="1193">
      <c r="A1193" s="36"/>
      <c r="H1193" s="37"/>
    </row>
    <row r="1194">
      <c r="A1194" s="36"/>
      <c r="H1194" s="37"/>
    </row>
    <row r="1195">
      <c r="A1195" s="36"/>
      <c r="H1195" s="37"/>
    </row>
    <row r="1196">
      <c r="A1196" s="36"/>
      <c r="H1196" s="37"/>
    </row>
    <row r="1197">
      <c r="A1197" s="36"/>
      <c r="H1197" s="37"/>
    </row>
    <row r="1198">
      <c r="A1198" s="36"/>
      <c r="H1198" s="37"/>
    </row>
    <row r="1199">
      <c r="A1199" s="36"/>
      <c r="H1199" s="37"/>
    </row>
    <row r="1200">
      <c r="A1200" s="36"/>
      <c r="H1200" s="37"/>
    </row>
    <row r="1201">
      <c r="A1201" s="36"/>
      <c r="H1201" s="37"/>
    </row>
    <row r="1202">
      <c r="A1202" s="36"/>
      <c r="H1202" s="37"/>
    </row>
    <row r="1203">
      <c r="A1203" s="36"/>
      <c r="H1203" s="37"/>
    </row>
    <row r="1204">
      <c r="A1204" s="36"/>
      <c r="H1204" s="37"/>
    </row>
    <row r="1205">
      <c r="A1205" s="36"/>
      <c r="H1205" s="37"/>
    </row>
    <row r="1206">
      <c r="A1206" s="36"/>
      <c r="H1206" s="37"/>
    </row>
    <row r="1207">
      <c r="A1207" s="36"/>
      <c r="H1207" s="37"/>
    </row>
    <row r="1208">
      <c r="A1208" s="36"/>
      <c r="H1208" s="37"/>
    </row>
    <row r="1209">
      <c r="A1209" s="36"/>
      <c r="H1209" s="37"/>
    </row>
    <row r="1210">
      <c r="A1210" s="36"/>
      <c r="H1210" s="37"/>
    </row>
    <row r="1211">
      <c r="A1211" s="36"/>
      <c r="H1211" s="37"/>
    </row>
    <row r="1212">
      <c r="A1212" s="36"/>
      <c r="H1212" s="37"/>
    </row>
    <row r="1213">
      <c r="A1213" s="36"/>
      <c r="H1213" s="37"/>
    </row>
    <row r="1214">
      <c r="A1214" s="36"/>
      <c r="H1214" s="37"/>
    </row>
    <row r="1215">
      <c r="A1215" s="36"/>
      <c r="H1215" s="37"/>
    </row>
    <row r="1216">
      <c r="A1216" s="36"/>
      <c r="H1216" s="37"/>
    </row>
    <row r="1217">
      <c r="A1217" s="36"/>
      <c r="H1217" s="37"/>
    </row>
    <row r="1218">
      <c r="A1218" s="36"/>
      <c r="H1218" s="37"/>
    </row>
    <row r="1219">
      <c r="A1219" s="36"/>
      <c r="H1219" s="37"/>
    </row>
    <row r="1220">
      <c r="A1220" s="36"/>
      <c r="H1220" s="37"/>
    </row>
    <row r="1221">
      <c r="A1221" s="36"/>
      <c r="H1221" s="37"/>
    </row>
    <row r="1222">
      <c r="A1222" s="36"/>
      <c r="H1222" s="37"/>
    </row>
    <row r="1223">
      <c r="A1223" s="36"/>
      <c r="H1223" s="37"/>
    </row>
    <row r="1224">
      <c r="A1224" s="36"/>
      <c r="H1224" s="37"/>
    </row>
    <row r="1225">
      <c r="A1225" s="36"/>
      <c r="H1225" s="37"/>
    </row>
    <row r="1226">
      <c r="A1226" s="36"/>
      <c r="H1226" s="37"/>
    </row>
    <row r="1227">
      <c r="A1227" s="36"/>
      <c r="H1227" s="37"/>
    </row>
    <row r="1228">
      <c r="A1228" s="36"/>
      <c r="H1228" s="37"/>
    </row>
    <row r="1229">
      <c r="A1229" s="36"/>
      <c r="H1229" s="37"/>
    </row>
    <row r="1230">
      <c r="A1230" s="36"/>
      <c r="H1230" s="37"/>
    </row>
    <row r="1231">
      <c r="A1231" s="36"/>
      <c r="H1231" s="37"/>
    </row>
    <row r="1232">
      <c r="A1232" s="36"/>
      <c r="H1232" s="37"/>
    </row>
    <row r="1233">
      <c r="A1233" s="36"/>
      <c r="H1233" s="37"/>
    </row>
    <row r="1234">
      <c r="A1234" s="36"/>
      <c r="H1234" s="37"/>
    </row>
    <row r="1235">
      <c r="A1235" s="36"/>
      <c r="H1235" s="37"/>
    </row>
    <row r="1236">
      <c r="A1236" s="36"/>
      <c r="H1236" s="37"/>
    </row>
    <row r="1237">
      <c r="A1237" s="36"/>
      <c r="H1237" s="37"/>
    </row>
    <row r="1238">
      <c r="A1238" s="36"/>
      <c r="H1238" s="37"/>
    </row>
    <row r="1239">
      <c r="A1239" s="36"/>
      <c r="H1239" s="37"/>
    </row>
    <row r="1240">
      <c r="A1240" s="36"/>
      <c r="H1240" s="37"/>
    </row>
    <row r="1241">
      <c r="A1241" s="36"/>
      <c r="H1241" s="37"/>
    </row>
    <row r="1242">
      <c r="A1242" s="36"/>
      <c r="H1242" s="37"/>
    </row>
    <row r="1243">
      <c r="A1243" s="36"/>
      <c r="H1243" s="37"/>
    </row>
    <row r="1244">
      <c r="A1244" s="36"/>
      <c r="H1244" s="37"/>
    </row>
    <row r="1245">
      <c r="A1245" s="36"/>
      <c r="H1245" s="37"/>
    </row>
    <row r="1246">
      <c r="A1246" s="36"/>
      <c r="H1246" s="37"/>
    </row>
    <row r="1247">
      <c r="A1247" s="36"/>
      <c r="H1247" s="37"/>
    </row>
    <row r="1248">
      <c r="A1248" s="36"/>
      <c r="H1248" s="37"/>
    </row>
    <row r="1249">
      <c r="A1249" s="36"/>
      <c r="H1249" s="37"/>
    </row>
    <row r="1250">
      <c r="A1250" s="36"/>
      <c r="H1250" s="37"/>
    </row>
    <row r="1251">
      <c r="A1251" s="36"/>
      <c r="H1251" s="37"/>
    </row>
    <row r="1252">
      <c r="A1252" s="36"/>
      <c r="H1252" s="37"/>
    </row>
    <row r="1253">
      <c r="A1253" s="36"/>
      <c r="H1253" s="37"/>
    </row>
    <row r="1254">
      <c r="A1254" s="36"/>
      <c r="H1254" s="37"/>
    </row>
    <row r="1255">
      <c r="A1255" s="36"/>
      <c r="H1255" s="37"/>
    </row>
    <row r="1256">
      <c r="A1256" s="36"/>
      <c r="H1256" s="37"/>
    </row>
    <row r="1257">
      <c r="A1257" s="36"/>
      <c r="H1257" s="37"/>
    </row>
    <row r="1258">
      <c r="A1258" s="36"/>
      <c r="H1258" s="37"/>
    </row>
    <row r="1259">
      <c r="A1259" s="36"/>
      <c r="H1259" s="37"/>
    </row>
    <row r="1260">
      <c r="A1260" s="36"/>
      <c r="H1260" s="37"/>
    </row>
    <row r="1261">
      <c r="A1261" s="36"/>
      <c r="H1261" s="37"/>
    </row>
    <row r="1262">
      <c r="A1262" s="36"/>
      <c r="H1262" s="37"/>
    </row>
    <row r="1263">
      <c r="A1263" s="36"/>
      <c r="H1263" s="37"/>
    </row>
    <row r="1264">
      <c r="A1264" s="36"/>
      <c r="H1264" s="37"/>
    </row>
    <row r="1265">
      <c r="A1265" s="36"/>
      <c r="H1265" s="37"/>
    </row>
    <row r="1266">
      <c r="A1266" s="36"/>
      <c r="H1266" s="37"/>
    </row>
    <row r="1267">
      <c r="A1267" s="36"/>
      <c r="H1267" s="37"/>
    </row>
    <row r="1268">
      <c r="A1268" s="36"/>
      <c r="H1268" s="37"/>
    </row>
    <row r="1269">
      <c r="A1269" s="36"/>
      <c r="H1269" s="37"/>
    </row>
    <row r="1270">
      <c r="A1270" s="36"/>
      <c r="H1270" s="37"/>
    </row>
    <row r="1271">
      <c r="A1271" s="36"/>
      <c r="H1271" s="37"/>
    </row>
    <row r="1272">
      <c r="A1272" s="36"/>
      <c r="H1272" s="37"/>
    </row>
    <row r="1273">
      <c r="A1273" s="36"/>
      <c r="H1273" s="37"/>
    </row>
    <row r="1274">
      <c r="A1274" s="36"/>
      <c r="H1274" s="37"/>
    </row>
    <row r="1275">
      <c r="A1275" s="36"/>
      <c r="H1275" s="37"/>
    </row>
    <row r="1276">
      <c r="A1276" s="36"/>
      <c r="H1276" s="37"/>
    </row>
    <row r="1277">
      <c r="A1277" s="36"/>
      <c r="H1277" s="37"/>
    </row>
    <row r="1278">
      <c r="A1278" s="36"/>
      <c r="H1278" s="37"/>
    </row>
    <row r="1279">
      <c r="A1279" s="36"/>
      <c r="H1279" s="37"/>
    </row>
    <row r="1280">
      <c r="A1280" s="36"/>
      <c r="H1280" s="37"/>
    </row>
    <row r="1281">
      <c r="A1281" s="36"/>
      <c r="H1281" s="37"/>
    </row>
    <row r="1282">
      <c r="A1282" s="36"/>
      <c r="H1282" s="37"/>
    </row>
    <row r="1283">
      <c r="A1283" s="36"/>
      <c r="H1283" s="37"/>
    </row>
    <row r="1284">
      <c r="A1284" s="36"/>
      <c r="H1284" s="37"/>
    </row>
    <row r="1285">
      <c r="A1285" s="36"/>
      <c r="H1285" s="37"/>
    </row>
    <row r="1286">
      <c r="A1286" s="36"/>
      <c r="H1286" s="37"/>
    </row>
    <row r="1287">
      <c r="A1287" s="36"/>
      <c r="H1287" s="37"/>
    </row>
    <row r="1288">
      <c r="A1288" s="36"/>
      <c r="H1288" s="37"/>
    </row>
    <row r="1289">
      <c r="A1289" s="36"/>
      <c r="H1289" s="37"/>
    </row>
    <row r="1290">
      <c r="A1290" s="36"/>
      <c r="H1290" s="37"/>
    </row>
    <row r="1291">
      <c r="A1291" s="36"/>
      <c r="H1291" s="37"/>
    </row>
    <row r="1292">
      <c r="A1292" s="36"/>
      <c r="H1292" s="37"/>
    </row>
    <row r="1293">
      <c r="A1293" s="36"/>
      <c r="H1293" s="37"/>
    </row>
    <row r="1294">
      <c r="A1294" s="36"/>
      <c r="H1294" s="37"/>
    </row>
    <row r="1295">
      <c r="A1295" s="36"/>
      <c r="H1295" s="37"/>
    </row>
    <row r="1296">
      <c r="A1296" s="36"/>
      <c r="H1296" s="37"/>
    </row>
    <row r="1297">
      <c r="A1297" s="36"/>
      <c r="H1297" s="37"/>
    </row>
    <row r="1298">
      <c r="A1298" s="36"/>
      <c r="H1298" s="37"/>
    </row>
    <row r="1299">
      <c r="A1299" s="36"/>
      <c r="H1299" s="37"/>
    </row>
    <row r="1300">
      <c r="A1300" s="36"/>
      <c r="H1300" s="37"/>
    </row>
    <row r="1301">
      <c r="A1301" s="36"/>
      <c r="H1301" s="37"/>
    </row>
    <row r="1302">
      <c r="A1302" s="36"/>
      <c r="H1302" s="37"/>
    </row>
    <row r="1303">
      <c r="A1303" s="36"/>
      <c r="H1303" s="37"/>
    </row>
    <row r="1304">
      <c r="A1304" s="36"/>
      <c r="H1304" s="37"/>
    </row>
    <row r="1305">
      <c r="A1305" s="36"/>
      <c r="H1305" s="37"/>
    </row>
    <row r="1306">
      <c r="A1306" s="36"/>
      <c r="H1306" s="37"/>
    </row>
    <row r="1307">
      <c r="A1307" s="36"/>
      <c r="H1307" s="37"/>
    </row>
    <row r="1308">
      <c r="A1308" s="36"/>
      <c r="H1308" s="37"/>
    </row>
    <row r="1309">
      <c r="A1309" s="36"/>
      <c r="H1309" s="37"/>
    </row>
    <row r="1310">
      <c r="A1310" s="36"/>
      <c r="H1310" s="37"/>
    </row>
    <row r="1311">
      <c r="A1311" s="36"/>
      <c r="H1311" s="37"/>
    </row>
    <row r="1312">
      <c r="A1312" s="36"/>
      <c r="H1312" s="37"/>
    </row>
    <row r="1313">
      <c r="A1313" s="36"/>
      <c r="H1313" s="37"/>
    </row>
    <row r="1314">
      <c r="A1314" s="36"/>
      <c r="H1314" s="37"/>
    </row>
    <row r="1315">
      <c r="A1315" s="36"/>
      <c r="H1315" s="37"/>
    </row>
    <row r="1316">
      <c r="A1316" s="36"/>
      <c r="H1316" s="37"/>
    </row>
    <row r="1317">
      <c r="A1317" s="36"/>
      <c r="H1317" s="37"/>
    </row>
    <row r="1318">
      <c r="A1318" s="36"/>
      <c r="H1318" s="37"/>
    </row>
    <row r="1319">
      <c r="A1319" s="36"/>
      <c r="H1319" s="37"/>
    </row>
    <row r="1320">
      <c r="A1320" s="36"/>
      <c r="H1320" s="37"/>
    </row>
    <row r="1321">
      <c r="A1321" s="36"/>
      <c r="H1321" s="37"/>
    </row>
    <row r="1322">
      <c r="A1322" s="36"/>
      <c r="H1322" s="37"/>
    </row>
    <row r="1323">
      <c r="A1323" s="36"/>
      <c r="H1323" s="37"/>
    </row>
    <row r="1324">
      <c r="A1324" s="36"/>
      <c r="H1324" s="37"/>
    </row>
    <row r="1325">
      <c r="A1325" s="36"/>
      <c r="H1325" s="37"/>
    </row>
    <row r="1326">
      <c r="A1326" s="36"/>
      <c r="H1326" s="37"/>
    </row>
    <row r="1327">
      <c r="A1327" s="36"/>
      <c r="H1327" s="37"/>
    </row>
    <row r="1328">
      <c r="A1328" s="36"/>
      <c r="H1328" s="37"/>
    </row>
    <row r="1329">
      <c r="A1329" s="36"/>
      <c r="H1329" s="37"/>
    </row>
    <row r="1330">
      <c r="A1330" s="36"/>
      <c r="H1330" s="37"/>
    </row>
    <row r="1331">
      <c r="A1331" s="36"/>
      <c r="H1331" s="37"/>
    </row>
    <row r="1332">
      <c r="A1332" s="36"/>
      <c r="H1332" s="37"/>
    </row>
    <row r="1333">
      <c r="A1333" s="36"/>
      <c r="H1333" s="37"/>
    </row>
    <row r="1334">
      <c r="A1334" s="36"/>
      <c r="H1334" s="37"/>
    </row>
    <row r="1335">
      <c r="A1335" s="36"/>
      <c r="H1335" s="37"/>
    </row>
    <row r="1336">
      <c r="A1336" s="36"/>
      <c r="H1336" s="37"/>
    </row>
    <row r="1337">
      <c r="A1337" s="36"/>
      <c r="H1337" s="37"/>
    </row>
    <row r="1338">
      <c r="A1338" s="36"/>
      <c r="H1338" s="37"/>
    </row>
    <row r="1339">
      <c r="A1339" s="36"/>
      <c r="H1339" s="37"/>
    </row>
    <row r="1340">
      <c r="A1340" s="36"/>
      <c r="H1340" s="37"/>
    </row>
    <row r="1341">
      <c r="A1341" s="36"/>
      <c r="H1341" s="37"/>
    </row>
    <row r="1342">
      <c r="A1342" s="36"/>
      <c r="H1342" s="37"/>
    </row>
    <row r="1343">
      <c r="A1343" s="36"/>
      <c r="H1343" s="37"/>
    </row>
    <row r="1344">
      <c r="A1344" s="36"/>
      <c r="H1344" s="37"/>
    </row>
    <row r="1345">
      <c r="A1345" s="36"/>
      <c r="H1345" s="37"/>
    </row>
    <row r="1346">
      <c r="A1346" s="36"/>
      <c r="H1346" s="37"/>
    </row>
    <row r="1347">
      <c r="A1347" s="36"/>
      <c r="H1347" s="37"/>
    </row>
    <row r="1348">
      <c r="A1348" s="36"/>
      <c r="H1348" s="37"/>
    </row>
    <row r="1349">
      <c r="A1349" s="36"/>
      <c r="H1349" s="37"/>
    </row>
    <row r="1350">
      <c r="A1350" s="36"/>
      <c r="H1350" s="37"/>
    </row>
    <row r="1351">
      <c r="A1351" s="36"/>
      <c r="H1351" s="37"/>
    </row>
    <row r="1352">
      <c r="A1352" s="36"/>
      <c r="H1352" s="37"/>
    </row>
    <row r="1353">
      <c r="A1353" s="36"/>
      <c r="H1353" s="37"/>
    </row>
    <row r="1354">
      <c r="A1354" s="36"/>
      <c r="H1354" s="37"/>
    </row>
    <row r="1355">
      <c r="A1355" s="36"/>
      <c r="H1355" s="37"/>
    </row>
    <row r="1356">
      <c r="A1356" s="36"/>
      <c r="H1356" s="37"/>
    </row>
    <row r="1357">
      <c r="A1357" s="36"/>
      <c r="H1357" s="37"/>
    </row>
    <row r="1358">
      <c r="A1358" s="36"/>
      <c r="H1358" s="37"/>
    </row>
    <row r="1359">
      <c r="A1359" s="36"/>
      <c r="H1359" s="37"/>
    </row>
    <row r="1360">
      <c r="A1360" s="36"/>
      <c r="H1360" s="37"/>
    </row>
    <row r="1361">
      <c r="A1361" s="36"/>
      <c r="H1361" s="37"/>
    </row>
    <row r="1362">
      <c r="A1362" s="36"/>
      <c r="H1362" s="37"/>
    </row>
    <row r="1363">
      <c r="A1363" s="36"/>
      <c r="H1363" s="37"/>
    </row>
    <row r="1364">
      <c r="A1364" s="36"/>
      <c r="H1364" s="37"/>
    </row>
    <row r="1365">
      <c r="A1365" s="36"/>
      <c r="H1365" s="37"/>
    </row>
    <row r="1366">
      <c r="A1366" s="36"/>
      <c r="H1366" s="37"/>
    </row>
    <row r="1367">
      <c r="A1367" s="36"/>
      <c r="H1367" s="37"/>
    </row>
    <row r="1368">
      <c r="A1368" s="36"/>
      <c r="H1368" s="37"/>
    </row>
    <row r="1369">
      <c r="A1369" s="36"/>
      <c r="H1369" s="37"/>
    </row>
    <row r="1370">
      <c r="A1370" s="36"/>
      <c r="H1370" s="37"/>
    </row>
    <row r="1371">
      <c r="A1371" s="36"/>
      <c r="H1371" s="37"/>
    </row>
    <row r="1372">
      <c r="A1372" s="36"/>
      <c r="H1372" s="37"/>
    </row>
    <row r="1373">
      <c r="A1373" s="36"/>
      <c r="H1373" s="37"/>
    </row>
    <row r="1374">
      <c r="A1374" s="36"/>
      <c r="H1374" s="37"/>
    </row>
    <row r="1375">
      <c r="A1375" s="36"/>
      <c r="H1375" s="37"/>
    </row>
    <row r="1376">
      <c r="A1376" s="36"/>
      <c r="H1376" s="37"/>
    </row>
    <row r="1377">
      <c r="A1377" s="36"/>
      <c r="H1377" s="37"/>
    </row>
    <row r="1378">
      <c r="A1378" s="36"/>
      <c r="H1378" s="37"/>
    </row>
    <row r="1379">
      <c r="A1379" s="36"/>
      <c r="H1379" s="37"/>
    </row>
    <row r="1380">
      <c r="A1380" s="36"/>
      <c r="H1380" s="37"/>
    </row>
    <row r="1381">
      <c r="A1381" s="36"/>
      <c r="H1381" s="37"/>
    </row>
    <row r="1382">
      <c r="A1382" s="36"/>
      <c r="H1382" s="37"/>
    </row>
    <row r="1383">
      <c r="A1383" s="36"/>
      <c r="H1383" s="37"/>
    </row>
    <row r="1384">
      <c r="A1384" s="36"/>
      <c r="H1384" s="37"/>
    </row>
    <row r="1385">
      <c r="A1385" s="36"/>
      <c r="H1385" s="37"/>
    </row>
    <row r="1386">
      <c r="A1386" s="36"/>
      <c r="H1386" s="37"/>
    </row>
    <row r="1387">
      <c r="A1387" s="36"/>
      <c r="H1387" s="37"/>
    </row>
    <row r="1388">
      <c r="A1388" s="36"/>
      <c r="H1388" s="37"/>
    </row>
    <row r="1389">
      <c r="A1389" s="36"/>
      <c r="H1389" s="37"/>
    </row>
    <row r="1390">
      <c r="A1390" s="36"/>
      <c r="H1390" s="37"/>
    </row>
    <row r="1391">
      <c r="A1391" s="36"/>
      <c r="H1391" s="37"/>
    </row>
    <row r="1392">
      <c r="A1392" s="36"/>
      <c r="H1392" s="37"/>
    </row>
    <row r="1393">
      <c r="A1393" s="36"/>
      <c r="H1393" s="37"/>
    </row>
    <row r="1394">
      <c r="A1394" s="36"/>
      <c r="H1394" s="37"/>
    </row>
    <row r="1395">
      <c r="A1395" s="36"/>
      <c r="H1395" s="37"/>
    </row>
    <row r="1396">
      <c r="A1396" s="36"/>
      <c r="H1396" s="37"/>
    </row>
    <row r="1397">
      <c r="A1397" s="36"/>
      <c r="H1397" s="37"/>
    </row>
    <row r="1398">
      <c r="A1398" s="36"/>
      <c r="H1398" s="37"/>
    </row>
    <row r="1399">
      <c r="A1399" s="36"/>
      <c r="H1399" s="37"/>
    </row>
    <row r="1400">
      <c r="A1400" s="36"/>
      <c r="H1400" s="37"/>
    </row>
    <row r="1401">
      <c r="A1401" s="36"/>
      <c r="H1401" s="37"/>
    </row>
    <row r="1402">
      <c r="A1402" s="36"/>
      <c r="H1402" s="37"/>
    </row>
    <row r="1403">
      <c r="A1403" s="36"/>
      <c r="H1403" s="37"/>
    </row>
    <row r="1404">
      <c r="A1404" s="36"/>
      <c r="H1404" s="37"/>
    </row>
    <row r="1405">
      <c r="A1405" s="36"/>
      <c r="H1405" s="37"/>
    </row>
    <row r="1406">
      <c r="A1406" s="36"/>
      <c r="H1406" s="37"/>
    </row>
    <row r="1407">
      <c r="A1407" s="36"/>
      <c r="H1407" s="37"/>
    </row>
    <row r="1408">
      <c r="A1408" s="36"/>
      <c r="H1408" s="37"/>
    </row>
    <row r="1409">
      <c r="A1409" s="36"/>
      <c r="H1409" s="37"/>
    </row>
    <row r="1410">
      <c r="A1410" s="36"/>
      <c r="H1410" s="37"/>
    </row>
    <row r="1411">
      <c r="A1411" s="36"/>
      <c r="H1411" s="37"/>
    </row>
    <row r="1412">
      <c r="A1412" s="36"/>
      <c r="H1412" s="37"/>
    </row>
    <row r="1413">
      <c r="A1413" s="36"/>
      <c r="H1413" s="37"/>
    </row>
    <row r="1414">
      <c r="A1414" s="36"/>
      <c r="H1414" s="37"/>
    </row>
    <row r="1415">
      <c r="A1415" s="36"/>
      <c r="H1415" s="37"/>
    </row>
    <row r="1416">
      <c r="A1416" s="36"/>
      <c r="H1416" s="37"/>
    </row>
    <row r="1417">
      <c r="A1417" s="36"/>
      <c r="H1417" s="37"/>
    </row>
    <row r="1418">
      <c r="A1418" s="36"/>
      <c r="H1418" s="37"/>
    </row>
    <row r="1419">
      <c r="A1419" s="36"/>
      <c r="H1419" s="37"/>
    </row>
    <row r="1420">
      <c r="A1420" s="36"/>
      <c r="H1420" s="37"/>
    </row>
    <row r="1421">
      <c r="A1421" s="36"/>
      <c r="H1421" s="37"/>
    </row>
    <row r="1422">
      <c r="A1422" s="36"/>
      <c r="H1422" s="37"/>
    </row>
    <row r="1423">
      <c r="A1423" s="36"/>
      <c r="H1423" s="37"/>
    </row>
    <row r="1424">
      <c r="A1424" s="36"/>
      <c r="H1424" s="37"/>
    </row>
    <row r="1425">
      <c r="A1425" s="36"/>
      <c r="H1425" s="37"/>
    </row>
    <row r="1426">
      <c r="A1426" s="36"/>
      <c r="H1426" s="37"/>
    </row>
    <row r="1427">
      <c r="A1427" s="36"/>
      <c r="H1427" s="37"/>
    </row>
    <row r="1428">
      <c r="A1428" s="36"/>
      <c r="H1428" s="37"/>
    </row>
    <row r="1429">
      <c r="A1429" s="36"/>
      <c r="H1429" s="37"/>
    </row>
    <row r="1430">
      <c r="A1430" s="36"/>
      <c r="H1430" s="37"/>
    </row>
    <row r="1431">
      <c r="A1431" s="36"/>
      <c r="H1431" s="37"/>
    </row>
    <row r="1432">
      <c r="A1432" s="36"/>
      <c r="H1432" s="37"/>
    </row>
    <row r="1433">
      <c r="A1433" s="36"/>
      <c r="H1433" s="37"/>
    </row>
    <row r="1434">
      <c r="A1434" s="36"/>
      <c r="H1434" s="37"/>
    </row>
    <row r="1435">
      <c r="A1435" s="36"/>
      <c r="H1435" s="37"/>
    </row>
    <row r="1436">
      <c r="A1436" s="36"/>
      <c r="H1436" s="37"/>
    </row>
    <row r="1437">
      <c r="A1437" s="36"/>
      <c r="H1437" s="37"/>
    </row>
    <row r="1438">
      <c r="A1438" s="36"/>
      <c r="H1438" s="37"/>
    </row>
    <row r="1439">
      <c r="A1439" s="36"/>
      <c r="H1439" s="37"/>
    </row>
    <row r="1440">
      <c r="A1440" s="36"/>
      <c r="H1440" s="37"/>
    </row>
    <row r="1441">
      <c r="A1441" s="36"/>
      <c r="H1441" s="37"/>
    </row>
    <row r="1442">
      <c r="A1442" s="36"/>
      <c r="H1442" s="37"/>
    </row>
    <row r="1443">
      <c r="A1443" s="36"/>
      <c r="H1443" s="37"/>
    </row>
    <row r="1444">
      <c r="A1444" s="36"/>
      <c r="H1444" s="37"/>
    </row>
    <row r="1445">
      <c r="A1445" s="36"/>
      <c r="H1445" s="37"/>
    </row>
    <row r="1446">
      <c r="A1446" s="36"/>
      <c r="H1446" s="37"/>
    </row>
    <row r="1447">
      <c r="A1447" s="36"/>
      <c r="H1447" s="37"/>
    </row>
    <row r="1448">
      <c r="A1448" s="36"/>
      <c r="H1448" s="37"/>
    </row>
    <row r="1449">
      <c r="A1449" s="36"/>
      <c r="H1449" s="37"/>
    </row>
    <row r="1450">
      <c r="A1450" s="36"/>
      <c r="H1450" s="37"/>
    </row>
    <row r="1451">
      <c r="A1451" s="36"/>
      <c r="H1451" s="37"/>
    </row>
    <row r="1452">
      <c r="A1452" s="36"/>
      <c r="H1452" s="37"/>
    </row>
    <row r="1453">
      <c r="A1453" s="36"/>
      <c r="H1453" s="37"/>
    </row>
    <row r="1454">
      <c r="A1454" s="36"/>
      <c r="H1454" s="37"/>
    </row>
    <row r="1455">
      <c r="A1455" s="36"/>
      <c r="H1455" s="37"/>
    </row>
    <row r="1456">
      <c r="A1456" s="36"/>
      <c r="H1456" s="37"/>
    </row>
    <row r="1457">
      <c r="A1457" s="36"/>
      <c r="H1457" s="37"/>
    </row>
    <row r="1458">
      <c r="A1458" s="36"/>
      <c r="H1458" s="37"/>
    </row>
    <row r="1459">
      <c r="A1459" s="36"/>
      <c r="H1459" s="37"/>
    </row>
    <row r="1460">
      <c r="A1460" s="36"/>
      <c r="H1460" s="37"/>
    </row>
    <row r="1461">
      <c r="A1461" s="36"/>
      <c r="H1461" s="37"/>
    </row>
    <row r="1462">
      <c r="A1462" s="36"/>
      <c r="H1462" s="37"/>
    </row>
    <row r="1463">
      <c r="A1463" s="36"/>
      <c r="H1463" s="37"/>
    </row>
    <row r="1464">
      <c r="A1464" s="36"/>
      <c r="H1464" s="37"/>
    </row>
    <row r="1465">
      <c r="A1465" s="36"/>
      <c r="H1465" s="37"/>
    </row>
    <row r="1466">
      <c r="A1466" s="36"/>
      <c r="H1466" s="37"/>
    </row>
    <row r="1467">
      <c r="A1467" s="36"/>
      <c r="H1467" s="37"/>
    </row>
    <row r="1468">
      <c r="A1468" s="36"/>
      <c r="H1468" s="37"/>
    </row>
    <row r="1469">
      <c r="A1469" s="36"/>
      <c r="H1469" s="37"/>
    </row>
    <row r="1470">
      <c r="A1470" s="36"/>
      <c r="H1470" s="37"/>
    </row>
    <row r="1471">
      <c r="A1471" s="36"/>
      <c r="H1471" s="37"/>
    </row>
    <row r="1472">
      <c r="A1472" s="36"/>
      <c r="H1472" s="37"/>
    </row>
    <row r="1473">
      <c r="A1473" s="36"/>
      <c r="H1473" s="37"/>
    </row>
    <row r="1474">
      <c r="A1474" s="36"/>
      <c r="H1474" s="37"/>
    </row>
    <row r="1475">
      <c r="A1475" s="36"/>
      <c r="H1475" s="37"/>
    </row>
    <row r="1476">
      <c r="A1476" s="36"/>
      <c r="H1476" s="37"/>
    </row>
    <row r="1477">
      <c r="A1477" s="36"/>
      <c r="H1477" s="37"/>
    </row>
    <row r="1478">
      <c r="A1478" s="36"/>
      <c r="H1478" s="37"/>
    </row>
    <row r="1479">
      <c r="A1479" s="36"/>
      <c r="H1479" s="37"/>
    </row>
    <row r="1480">
      <c r="A1480" s="36"/>
      <c r="H1480" s="37"/>
    </row>
    <row r="1481">
      <c r="A1481" s="36"/>
      <c r="H1481" s="37"/>
    </row>
    <row r="1482">
      <c r="A1482" s="36"/>
      <c r="H1482" s="37"/>
    </row>
    <row r="1483">
      <c r="A1483" s="36"/>
      <c r="H1483" s="37"/>
    </row>
    <row r="1484">
      <c r="A1484" s="36"/>
      <c r="H1484" s="37"/>
    </row>
    <row r="1485">
      <c r="A1485" s="36"/>
      <c r="H1485" s="37"/>
    </row>
    <row r="1486">
      <c r="A1486" s="36"/>
      <c r="H1486" s="37"/>
    </row>
    <row r="1487">
      <c r="A1487" s="36"/>
      <c r="H1487" s="37"/>
    </row>
    <row r="1488">
      <c r="A1488" s="36"/>
      <c r="H1488" s="37"/>
    </row>
    <row r="1489">
      <c r="A1489" s="36"/>
      <c r="H1489" s="37"/>
    </row>
    <row r="1490">
      <c r="A1490" s="36"/>
      <c r="H1490" s="37"/>
    </row>
    <row r="1491">
      <c r="A1491" s="36"/>
      <c r="H1491" s="37"/>
    </row>
    <row r="1492">
      <c r="A1492" s="36"/>
      <c r="H1492" s="37"/>
    </row>
    <row r="1493">
      <c r="A1493" s="36"/>
      <c r="H1493" s="37"/>
    </row>
    <row r="1494">
      <c r="A1494" s="36"/>
      <c r="H1494" s="37"/>
    </row>
    <row r="1495">
      <c r="A1495" s="36"/>
      <c r="H1495" s="37"/>
    </row>
    <row r="1496">
      <c r="A1496" s="36"/>
      <c r="H1496" s="37"/>
    </row>
    <row r="1497">
      <c r="A1497" s="36"/>
      <c r="H1497" s="37"/>
    </row>
    <row r="1498">
      <c r="A1498" s="36"/>
      <c r="H1498" s="37"/>
    </row>
    <row r="1499">
      <c r="A1499" s="36"/>
      <c r="H1499" s="37"/>
    </row>
    <row r="1500">
      <c r="A1500" s="36"/>
      <c r="H1500" s="37"/>
    </row>
    <row r="1501">
      <c r="A1501" s="36"/>
      <c r="H1501" s="37"/>
    </row>
    <row r="1502">
      <c r="A1502" s="36"/>
      <c r="H1502" s="37"/>
    </row>
    <row r="1503">
      <c r="A1503" s="36"/>
      <c r="H1503" s="37"/>
    </row>
    <row r="1504">
      <c r="A1504" s="36"/>
      <c r="H1504" s="37"/>
    </row>
    <row r="1505">
      <c r="A1505" s="36"/>
      <c r="H1505" s="37"/>
    </row>
    <row r="1506">
      <c r="A1506" s="36"/>
      <c r="H1506" s="37"/>
    </row>
    <row r="1507">
      <c r="A1507" s="36"/>
      <c r="H1507" s="37"/>
    </row>
    <row r="1508">
      <c r="A1508" s="36"/>
      <c r="H1508" s="37"/>
    </row>
    <row r="1509">
      <c r="A1509" s="36"/>
      <c r="H1509" s="37"/>
    </row>
    <row r="1510">
      <c r="A1510" s="36"/>
      <c r="H1510" s="37"/>
    </row>
    <row r="1511">
      <c r="A1511" s="36"/>
      <c r="H1511" s="37"/>
    </row>
    <row r="1512">
      <c r="A1512" s="36"/>
      <c r="H1512" s="37"/>
    </row>
    <row r="1513">
      <c r="A1513" s="36"/>
      <c r="H1513" s="37"/>
    </row>
    <row r="1514">
      <c r="A1514" s="36"/>
      <c r="H1514" s="37"/>
    </row>
    <row r="1515">
      <c r="A1515" s="36"/>
      <c r="H1515" s="37"/>
    </row>
    <row r="1516">
      <c r="A1516" s="36"/>
      <c r="H1516" s="37"/>
    </row>
    <row r="1517">
      <c r="A1517" s="36"/>
      <c r="H1517" s="37"/>
    </row>
    <row r="1518">
      <c r="A1518" s="36"/>
      <c r="H1518" s="37"/>
    </row>
    <row r="1519">
      <c r="A1519" s="36"/>
      <c r="H1519" s="37"/>
    </row>
    <row r="1520">
      <c r="A1520" s="36"/>
      <c r="H1520" s="37"/>
    </row>
    <row r="1521">
      <c r="A1521" s="36"/>
      <c r="H1521" s="37"/>
    </row>
    <row r="1522">
      <c r="A1522" s="36"/>
      <c r="H1522" s="37"/>
    </row>
    <row r="1523">
      <c r="A1523" s="36"/>
      <c r="H1523" s="37"/>
    </row>
    <row r="1524">
      <c r="A1524" s="36"/>
      <c r="H1524" s="37"/>
    </row>
    <row r="1525">
      <c r="A1525" s="36"/>
      <c r="H1525" s="37"/>
    </row>
    <row r="1526">
      <c r="A1526" s="36"/>
      <c r="H1526" s="37"/>
    </row>
    <row r="1527">
      <c r="A1527" s="36"/>
      <c r="H1527" s="37"/>
    </row>
    <row r="1528">
      <c r="A1528" s="36"/>
      <c r="H1528" s="37"/>
    </row>
    <row r="1529">
      <c r="A1529" s="36"/>
      <c r="H1529" s="37"/>
    </row>
    <row r="1530">
      <c r="A1530" s="36"/>
      <c r="H1530" s="37"/>
    </row>
    <row r="1531">
      <c r="A1531" s="36"/>
      <c r="H1531" s="37"/>
    </row>
    <row r="1532">
      <c r="A1532" s="36"/>
      <c r="H1532" s="37"/>
    </row>
    <row r="1533">
      <c r="A1533" s="36"/>
      <c r="H1533" s="37"/>
    </row>
    <row r="1534">
      <c r="A1534" s="36"/>
      <c r="H1534" s="37"/>
    </row>
    <row r="1535">
      <c r="A1535" s="36"/>
      <c r="H1535" s="37"/>
    </row>
    <row r="1536">
      <c r="A1536" s="36"/>
      <c r="H1536" s="37"/>
    </row>
    <row r="1537">
      <c r="A1537" s="36"/>
      <c r="H1537" s="37"/>
    </row>
    <row r="1538">
      <c r="A1538" s="36"/>
      <c r="H1538" s="37"/>
    </row>
    <row r="1539">
      <c r="A1539" s="36"/>
      <c r="H1539" s="37"/>
    </row>
    <row r="1540">
      <c r="A1540" s="36"/>
      <c r="H1540" s="37"/>
    </row>
    <row r="1541">
      <c r="A1541" s="36"/>
      <c r="H1541" s="37"/>
    </row>
    <row r="1542">
      <c r="A1542" s="36"/>
      <c r="H1542" s="37"/>
    </row>
    <row r="1543">
      <c r="A1543" s="36"/>
      <c r="H1543" s="37"/>
    </row>
    <row r="1544">
      <c r="A1544" s="36"/>
      <c r="H1544" s="37"/>
    </row>
    <row r="1545">
      <c r="A1545" s="36"/>
      <c r="H1545" s="37"/>
    </row>
    <row r="1546">
      <c r="A1546" s="36"/>
      <c r="H1546" s="37"/>
    </row>
    <row r="1547">
      <c r="A1547" s="36"/>
      <c r="H1547" s="37"/>
    </row>
    <row r="1548">
      <c r="A1548" s="36"/>
      <c r="H1548" s="37"/>
    </row>
    <row r="1549">
      <c r="A1549" s="36"/>
      <c r="H1549" s="37"/>
    </row>
    <row r="1550">
      <c r="A1550" s="36"/>
      <c r="H1550" s="37"/>
    </row>
    <row r="1551">
      <c r="A1551" s="36"/>
      <c r="H1551" s="37"/>
    </row>
    <row r="1552">
      <c r="A1552" s="36"/>
      <c r="H1552" s="37"/>
    </row>
    <row r="1553">
      <c r="A1553" s="36"/>
      <c r="H1553" s="37"/>
    </row>
    <row r="1554">
      <c r="A1554" s="36"/>
      <c r="H1554" s="37"/>
    </row>
    <row r="1555">
      <c r="A1555" s="36"/>
      <c r="H1555" s="37"/>
    </row>
    <row r="1556">
      <c r="A1556" s="36"/>
      <c r="H1556" s="37"/>
    </row>
    <row r="1557">
      <c r="A1557" s="36"/>
      <c r="H1557" s="37"/>
    </row>
    <row r="1558">
      <c r="A1558" s="36"/>
      <c r="H1558" s="37"/>
    </row>
    <row r="1559">
      <c r="A1559" s="36"/>
      <c r="H1559" s="37"/>
    </row>
    <row r="1560">
      <c r="A1560" s="36"/>
      <c r="H1560" s="37"/>
    </row>
    <row r="1561">
      <c r="A1561" s="36"/>
      <c r="H1561" s="37"/>
    </row>
    <row r="1562">
      <c r="A1562" s="36"/>
      <c r="H1562" s="37"/>
    </row>
    <row r="1563">
      <c r="A1563" s="36"/>
      <c r="H1563" s="37"/>
    </row>
    <row r="1564">
      <c r="A1564" s="36"/>
      <c r="H1564" s="37"/>
    </row>
    <row r="1565">
      <c r="A1565" s="36"/>
      <c r="H1565" s="37"/>
    </row>
    <row r="1566">
      <c r="A1566" s="36"/>
      <c r="H1566" s="37"/>
    </row>
    <row r="1567">
      <c r="A1567" s="36"/>
      <c r="H1567" s="37"/>
    </row>
    <row r="1568">
      <c r="A1568" s="36"/>
      <c r="H1568" s="37"/>
    </row>
    <row r="1569">
      <c r="A1569" s="36"/>
      <c r="H1569" s="37"/>
    </row>
    <row r="1570">
      <c r="A1570" s="36"/>
      <c r="H1570" s="37"/>
    </row>
    <row r="1571">
      <c r="A1571" s="36"/>
      <c r="H1571" s="37"/>
    </row>
    <row r="1572">
      <c r="A1572" s="36"/>
      <c r="H1572" s="37"/>
    </row>
    <row r="1573">
      <c r="A1573" s="36"/>
      <c r="H1573" s="37"/>
    </row>
    <row r="1574">
      <c r="A1574" s="36"/>
      <c r="H1574" s="37"/>
    </row>
    <row r="1575">
      <c r="A1575" s="36"/>
      <c r="H1575" s="37"/>
    </row>
    <row r="1576">
      <c r="A1576" s="36"/>
      <c r="H1576" s="37"/>
    </row>
    <row r="1577">
      <c r="A1577" s="36"/>
      <c r="H1577" s="37"/>
    </row>
    <row r="1578">
      <c r="A1578" s="36"/>
      <c r="H1578" s="37"/>
    </row>
    <row r="1579">
      <c r="A1579" s="36"/>
      <c r="H1579" s="37"/>
    </row>
    <row r="1580">
      <c r="A1580" s="36"/>
      <c r="H1580" s="37"/>
    </row>
    <row r="1581">
      <c r="A1581" s="36"/>
      <c r="H1581" s="37"/>
    </row>
    <row r="1582">
      <c r="A1582" s="36"/>
      <c r="H1582" s="37"/>
    </row>
    <row r="1583">
      <c r="A1583" s="36"/>
      <c r="H1583" s="37"/>
    </row>
    <row r="1584">
      <c r="A1584" s="36"/>
      <c r="H1584" s="37"/>
    </row>
    <row r="1585">
      <c r="A1585" s="36"/>
      <c r="H1585" s="37"/>
    </row>
    <row r="1586">
      <c r="A1586" s="36"/>
      <c r="H1586" s="37"/>
    </row>
    <row r="1587">
      <c r="A1587" s="36"/>
      <c r="H1587" s="37"/>
    </row>
    <row r="1588">
      <c r="A1588" s="36"/>
      <c r="H1588" s="37"/>
    </row>
    <row r="1589">
      <c r="A1589" s="36"/>
      <c r="H1589" s="37"/>
    </row>
    <row r="1590">
      <c r="A1590" s="36"/>
      <c r="H1590" s="37"/>
    </row>
    <row r="1591">
      <c r="A1591" s="36"/>
      <c r="H1591" s="37"/>
    </row>
    <row r="1592">
      <c r="A1592" s="36"/>
      <c r="H1592" s="37"/>
    </row>
    <row r="1593">
      <c r="A1593" s="36"/>
      <c r="H1593" s="37"/>
    </row>
    <row r="1594">
      <c r="A1594" s="36"/>
      <c r="H1594" s="37"/>
    </row>
    <row r="1595">
      <c r="A1595" s="36"/>
      <c r="H1595" s="37"/>
    </row>
    <row r="1596">
      <c r="A1596" s="36"/>
      <c r="H1596" s="37"/>
    </row>
    <row r="1597">
      <c r="A1597" s="36"/>
      <c r="H1597" s="37"/>
    </row>
    <row r="1598">
      <c r="A1598" s="36"/>
      <c r="H1598" s="37"/>
    </row>
    <row r="1599">
      <c r="A1599" s="36"/>
      <c r="H1599" s="37"/>
    </row>
    <row r="1600">
      <c r="A1600" s="36"/>
      <c r="H1600" s="37"/>
    </row>
    <row r="1601">
      <c r="A1601" s="36"/>
      <c r="H1601" s="37"/>
    </row>
    <row r="1602">
      <c r="A1602" s="36"/>
      <c r="H1602" s="37"/>
    </row>
    <row r="1603">
      <c r="A1603" s="36"/>
      <c r="H1603" s="37"/>
    </row>
    <row r="1604">
      <c r="A1604" s="36"/>
      <c r="H1604" s="37"/>
    </row>
    <row r="1605">
      <c r="A1605" s="36"/>
      <c r="H1605" s="37"/>
    </row>
    <row r="1606">
      <c r="A1606" s="36"/>
      <c r="H1606" s="37"/>
    </row>
    <row r="1607">
      <c r="A1607" s="36"/>
      <c r="H1607" s="37"/>
    </row>
    <row r="1608">
      <c r="A1608" s="36"/>
      <c r="H1608" s="37"/>
    </row>
    <row r="1609">
      <c r="A1609" s="36"/>
      <c r="H1609" s="37"/>
    </row>
    <row r="1610">
      <c r="A1610" s="36"/>
      <c r="H1610" s="37"/>
    </row>
    <row r="1611">
      <c r="A1611" s="36"/>
      <c r="H1611" s="37"/>
    </row>
    <row r="1612">
      <c r="A1612" s="36"/>
      <c r="H1612" s="37"/>
    </row>
    <row r="1613">
      <c r="A1613" s="36"/>
      <c r="H1613" s="37"/>
    </row>
    <row r="1614">
      <c r="A1614" s="36"/>
      <c r="H1614" s="37"/>
    </row>
    <row r="1615">
      <c r="A1615" s="36"/>
      <c r="H1615" s="37"/>
    </row>
    <row r="1616">
      <c r="A1616" s="36"/>
      <c r="H1616" s="37"/>
    </row>
    <row r="1617">
      <c r="A1617" s="36"/>
      <c r="H1617" s="37"/>
    </row>
    <row r="1618">
      <c r="A1618" s="36"/>
      <c r="H1618" s="37"/>
    </row>
    <row r="1619">
      <c r="A1619" s="36"/>
      <c r="H1619" s="37"/>
    </row>
    <row r="1620">
      <c r="A1620" s="36"/>
      <c r="H1620" s="37"/>
    </row>
    <row r="1621">
      <c r="A1621" s="36"/>
      <c r="H1621" s="37"/>
    </row>
    <row r="1622">
      <c r="A1622" s="36"/>
      <c r="H1622" s="37"/>
    </row>
    <row r="1623">
      <c r="A1623" s="36"/>
      <c r="H1623" s="37"/>
    </row>
    <row r="1624">
      <c r="A1624" s="36"/>
      <c r="H1624" s="37"/>
    </row>
    <row r="1625">
      <c r="A1625" s="36"/>
      <c r="H1625" s="37"/>
    </row>
    <row r="1626">
      <c r="A1626" s="36"/>
      <c r="H1626" s="37"/>
    </row>
    <row r="1627">
      <c r="A1627" s="36"/>
      <c r="H1627" s="37"/>
    </row>
    <row r="1628">
      <c r="A1628" s="36"/>
      <c r="H1628" s="37"/>
    </row>
    <row r="1629">
      <c r="A1629" s="36"/>
      <c r="H1629" s="37"/>
    </row>
    <row r="1630">
      <c r="A1630" s="36"/>
      <c r="H1630" s="37"/>
    </row>
    <row r="1631">
      <c r="A1631" s="36"/>
      <c r="H1631" s="37"/>
    </row>
    <row r="1632">
      <c r="A1632" s="36"/>
      <c r="H1632" s="37"/>
    </row>
    <row r="1633">
      <c r="A1633" s="36"/>
      <c r="H1633" s="37"/>
    </row>
    <row r="1634">
      <c r="A1634" s="36"/>
      <c r="H1634" s="37"/>
    </row>
    <row r="1635">
      <c r="A1635" s="36"/>
      <c r="H1635" s="37"/>
    </row>
    <row r="1636">
      <c r="A1636" s="36"/>
      <c r="H1636" s="37"/>
    </row>
    <row r="1637">
      <c r="A1637" s="36"/>
      <c r="H1637" s="37"/>
    </row>
    <row r="1638">
      <c r="A1638" s="36"/>
      <c r="H1638" s="37"/>
    </row>
    <row r="1639">
      <c r="A1639" s="36"/>
      <c r="H1639" s="37"/>
    </row>
    <row r="1640">
      <c r="A1640" s="36"/>
      <c r="H1640" s="37"/>
    </row>
    <row r="1641">
      <c r="A1641" s="36"/>
      <c r="H1641" s="37"/>
    </row>
    <row r="1642">
      <c r="A1642" s="36"/>
      <c r="H1642" s="37"/>
    </row>
    <row r="1643">
      <c r="A1643" s="36"/>
      <c r="H1643" s="37"/>
    </row>
    <row r="1644">
      <c r="A1644" s="36"/>
      <c r="H1644" s="37"/>
    </row>
    <row r="1645">
      <c r="A1645" s="36"/>
      <c r="H1645" s="37"/>
    </row>
    <row r="1646">
      <c r="A1646" s="36"/>
      <c r="H1646" s="37"/>
    </row>
    <row r="1647">
      <c r="A1647" s="36"/>
      <c r="H1647" s="37"/>
    </row>
    <row r="1648">
      <c r="A1648" s="36"/>
      <c r="H1648" s="37"/>
    </row>
    <row r="1649">
      <c r="A1649" s="36"/>
      <c r="H1649" s="37"/>
    </row>
    <row r="1650">
      <c r="A1650" s="36"/>
      <c r="H1650" s="37"/>
    </row>
    <row r="1651">
      <c r="A1651" s="36"/>
      <c r="H1651" s="37"/>
    </row>
    <row r="1652">
      <c r="A1652" s="36"/>
      <c r="H1652" s="37"/>
    </row>
    <row r="1653">
      <c r="A1653" s="36"/>
      <c r="H1653" s="37"/>
    </row>
    <row r="1654">
      <c r="A1654" s="36"/>
      <c r="H1654" s="37"/>
    </row>
    <row r="1655">
      <c r="A1655" s="36"/>
      <c r="H1655" s="37"/>
    </row>
    <row r="1656">
      <c r="A1656" s="36"/>
      <c r="H1656" s="37"/>
    </row>
    <row r="1657">
      <c r="A1657" s="36"/>
      <c r="H1657" s="37"/>
    </row>
    <row r="1658">
      <c r="A1658" s="36"/>
      <c r="H1658" s="37"/>
    </row>
    <row r="1659">
      <c r="A1659" s="36"/>
      <c r="H1659" s="37"/>
    </row>
    <row r="1660">
      <c r="A1660" s="36"/>
      <c r="H1660" s="37"/>
    </row>
    <row r="1661">
      <c r="A1661" s="36"/>
      <c r="H1661" s="37"/>
    </row>
    <row r="1662">
      <c r="A1662" s="36"/>
      <c r="H1662" s="37"/>
    </row>
    <row r="1663">
      <c r="A1663" s="36"/>
      <c r="H1663" s="37"/>
    </row>
    <row r="1664">
      <c r="A1664" s="36"/>
      <c r="H1664" s="37"/>
    </row>
    <row r="1665">
      <c r="A1665" s="36"/>
      <c r="H1665" s="37"/>
    </row>
    <row r="1666">
      <c r="A1666" s="36"/>
      <c r="H1666" s="37"/>
    </row>
    <row r="1667">
      <c r="A1667" s="36"/>
      <c r="H1667" s="37"/>
    </row>
    <row r="1668">
      <c r="A1668" s="36"/>
      <c r="H1668" s="37"/>
    </row>
    <row r="1669">
      <c r="A1669" s="36"/>
      <c r="H1669" s="37"/>
    </row>
    <row r="1670">
      <c r="A1670" s="36"/>
      <c r="H1670" s="37"/>
    </row>
    <row r="1671">
      <c r="A1671" s="36"/>
      <c r="H1671" s="37"/>
    </row>
    <row r="1672">
      <c r="A1672" s="36"/>
      <c r="H1672" s="37"/>
    </row>
    <row r="1673">
      <c r="A1673" s="36"/>
      <c r="H1673" s="37"/>
    </row>
    <row r="1674">
      <c r="A1674" s="36"/>
      <c r="H1674" s="37"/>
    </row>
    <row r="1675">
      <c r="A1675" s="36"/>
      <c r="H1675" s="37"/>
    </row>
    <row r="1676">
      <c r="A1676" s="36"/>
      <c r="H1676" s="37"/>
    </row>
    <row r="1677">
      <c r="A1677" s="36"/>
      <c r="H1677" s="37"/>
    </row>
    <row r="1678">
      <c r="A1678" s="36"/>
      <c r="H1678" s="37"/>
    </row>
    <row r="1679">
      <c r="A1679" s="36"/>
      <c r="H1679" s="37"/>
    </row>
    <row r="1680">
      <c r="A1680" s="36"/>
      <c r="H1680" s="37"/>
    </row>
    <row r="1681">
      <c r="A1681" s="36"/>
      <c r="H1681" s="37"/>
    </row>
    <row r="1682">
      <c r="A1682" s="36"/>
      <c r="H1682" s="37"/>
    </row>
    <row r="1683">
      <c r="A1683" s="36"/>
      <c r="H1683" s="37"/>
    </row>
    <row r="1684">
      <c r="A1684" s="36"/>
      <c r="H1684" s="37"/>
    </row>
    <row r="1685">
      <c r="A1685" s="36"/>
      <c r="H1685" s="37"/>
    </row>
    <row r="1686">
      <c r="A1686" s="36"/>
      <c r="H1686" s="37"/>
    </row>
    <row r="1687">
      <c r="A1687" s="36"/>
      <c r="H1687" s="37"/>
    </row>
    <row r="1688">
      <c r="A1688" s="36"/>
      <c r="H1688" s="37"/>
    </row>
    <row r="1689">
      <c r="A1689" s="36"/>
      <c r="H1689" s="37"/>
    </row>
    <row r="1690">
      <c r="A1690" s="36"/>
      <c r="H1690" s="37"/>
    </row>
    <row r="1691">
      <c r="A1691" s="36"/>
      <c r="H1691" s="37"/>
    </row>
    <row r="1692">
      <c r="A1692" s="36"/>
      <c r="H1692" s="37"/>
    </row>
    <row r="1693">
      <c r="A1693" s="36"/>
      <c r="H1693" s="37"/>
    </row>
    <row r="1694">
      <c r="A1694" s="36"/>
      <c r="H1694" s="37"/>
    </row>
    <row r="1695">
      <c r="A1695" s="36"/>
      <c r="H1695" s="37"/>
    </row>
    <row r="1696">
      <c r="A1696" s="36"/>
      <c r="H1696" s="37"/>
    </row>
    <row r="1697">
      <c r="A1697" s="36"/>
      <c r="H1697" s="37"/>
    </row>
    <row r="1698">
      <c r="A1698" s="36"/>
      <c r="H1698" s="37"/>
    </row>
    <row r="1699">
      <c r="A1699" s="36"/>
      <c r="H1699" s="37"/>
    </row>
    <row r="1700">
      <c r="A1700" s="36"/>
      <c r="H1700" s="37"/>
    </row>
    <row r="1701">
      <c r="A1701" s="36"/>
      <c r="H1701" s="37"/>
    </row>
    <row r="1702">
      <c r="A1702" s="36"/>
      <c r="H1702" s="37"/>
    </row>
    <row r="1703">
      <c r="A1703" s="36"/>
      <c r="H1703" s="37"/>
    </row>
    <row r="1704">
      <c r="A1704" s="36"/>
      <c r="H1704" s="37"/>
    </row>
    <row r="1705">
      <c r="A1705" s="36"/>
      <c r="H1705" s="37"/>
    </row>
    <row r="1706">
      <c r="A1706" s="36"/>
      <c r="H1706" s="37"/>
    </row>
    <row r="1707">
      <c r="A1707" s="36"/>
      <c r="H1707" s="37"/>
    </row>
    <row r="1708">
      <c r="A1708" s="36"/>
      <c r="H1708" s="37"/>
    </row>
    <row r="1709">
      <c r="A1709" s="36"/>
      <c r="H1709" s="37"/>
    </row>
    <row r="1710">
      <c r="A1710" s="36"/>
      <c r="H1710" s="37"/>
    </row>
    <row r="1711">
      <c r="A1711" s="36"/>
      <c r="H1711" s="37"/>
    </row>
    <row r="1712">
      <c r="A1712" s="36"/>
      <c r="H1712" s="37"/>
    </row>
    <row r="1713">
      <c r="A1713" s="36"/>
      <c r="H1713" s="37"/>
    </row>
    <row r="1714">
      <c r="A1714" s="36"/>
      <c r="H1714" s="37"/>
    </row>
    <row r="1715">
      <c r="A1715" s="36"/>
      <c r="H1715" s="37"/>
    </row>
    <row r="1716">
      <c r="A1716" s="36"/>
      <c r="H1716" s="37"/>
    </row>
    <row r="1717">
      <c r="A1717" s="36"/>
      <c r="H1717" s="37"/>
    </row>
    <row r="1718">
      <c r="A1718" s="36"/>
      <c r="H1718" s="37"/>
    </row>
    <row r="1719">
      <c r="A1719" s="36"/>
      <c r="H1719" s="37"/>
    </row>
    <row r="1720">
      <c r="A1720" s="36"/>
      <c r="H1720" s="37"/>
    </row>
    <row r="1721">
      <c r="A1721" s="36"/>
      <c r="H1721" s="37"/>
    </row>
    <row r="1722">
      <c r="A1722" s="36"/>
      <c r="H1722" s="37"/>
    </row>
    <row r="1723">
      <c r="A1723" s="36"/>
      <c r="H1723" s="37"/>
    </row>
    <row r="1724">
      <c r="A1724" s="36"/>
      <c r="H1724" s="37"/>
    </row>
    <row r="1725">
      <c r="A1725" s="36"/>
      <c r="H1725" s="37"/>
    </row>
    <row r="1726">
      <c r="A1726" s="36"/>
      <c r="H1726" s="37"/>
    </row>
    <row r="1727">
      <c r="A1727" s="36"/>
      <c r="H1727" s="37"/>
    </row>
    <row r="1728">
      <c r="A1728" s="36"/>
      <c r="H1728" s="37"/>
    </row>
    <row r="1729">
      <c r="A1729" s="36"/>
      <c r="H1729" s="37"/>
    </row>
    <row r="1730">
      <c r="A1730" s="36"/>
      <c r="H1730" s="37"/>
    </row>
    <row r="1731">
      <c r="A1731" s="36"/>
      <c r="H1731" s="37"/>
    </row>
    <row r="1732">
      <c r="A1732" s="36"/>
      <c r="H1732" s="37"/>
    </row>
    <row r="1733">
      <c r="A1733" s="36"/>
      <c r="H1733" s="37"/>
    </row>
    <row r="1734">
      <c r="A1734" s="36"/>
      <c r="H1734" s="37"/>
    </row>
    <row r="1735">
      <c r="A1735" s="36"/>
      <c r="H1735" s="37"/>
    </row>
    <row r="1736">
      <c r="A1736" s="36"/>
      <c r="H1736" s="37"/>
    </row>
    <row r="1737">
      <c r="A1737" s="36"/>
      <c r="H1737" s="37"/>
    </row>
    <row r="1738">
      <c r="A1738" s="36"/>
      <c r="H1738" s="37"/>
    </row>
    <row r="1739">
      <c r="A1739" s="36"/>
      <c r="H1739" s="37"/>
    </row>
    <row r="1740">
      <c r="A1740" s="36"/>
      <c r="H1740" s="37"/>
    </row>
    <row r="1741">
      <c r="A1741" s="36"/>
      <c r="H1741" s="37"/>
    </row>
    <row r="1742">
      <c r="A1742" s="36"/>
      <c r="H1742" s="37"/>
    </row>
    <row r="1743">
      <c r="A1743" s="36"/>
      <c r="H1743" s="37"/>
    </row>
    <row r="1744">
      <c r="A1744" s="36"/>
      <c r="H1744" s="37"/>
    </row>
    <row r="1745">
      <c r="A1745" s="36"/>
      <c r="H1745" s="37"/>
    </row>
    <row r="1746">
      <c r="A1746" s="36"/>
      <c r="H1746" s="37"/>
    </row>
    <row r="1747">
      <c r="A1747" s="36"/>
      <c r="H1747" s="37"/>
    </row>
    <row r="1748">
      <c r="A1748" s="36"/>
      <c r="H1748" s="37"/>
    </row>
    <row r="1749">
      <c r="A1749" s="36"/>
      <c r="H1749" s="37"/>
    </row>
    <row r="1750">
      <c r="A1750" s="36"/>
      <c r="H1750" s="37"/>
    </row>
    <row r="1751">
      <c r="A1751" s="36"/>
      <c r="H1751" s="37"/>
    </row>
    <row r="1752">
      <c r="A1752" s="36"/>
      <c r="H1752" s="37"/>
    </row>
    <row r="1753">
      <c r="A1753" s="36"/>
      <c r="H1753" s="37"/>
    </row>
    <row r="1754">
      <c r="A1754" s="36"/>
      <c r="H1754" s="37"/>
    </row>
    <row r="1755">
      <c r="A1755" s="36"/>
      <c r="H1755" s="37"/>
    </row>
    <row r="1756">
      <c r="A1756" s="36"/>
      <c r="H1756" s="37"/>
    </row>
    <row r="1757">
      <c r="A1757" s="36"/>
      <c r="H1757" s="37"/>
    </row>
    <row r="1758">
      <c r="A1758" s="36"/>
      <c r="H1758" s="37"/>
    </row>
    <row r="1759">
      <c r="A1759" s="36"/>
      <c r="H1759" s="37"/>
    </row>
    <row r="1760">
      <c r="A1760" s="36"/>
      <c r="H1760" s="37"/>
    </row>
    <row r="1761">
      <c r="A1761" s="36"/>
      <c r="H1761" s="37"/>
    </row>
    <row r="1762">
      <c r="A1762" s="36"/>
      <c r="H1762" s="37"/>
    </row>
    <row r="1763">
      <c r="A1763" s="36"/>
      <c r="H1763" s="37"/>
    </row>
    <row r="1764">
      <c r="A1764" s="36"/>
      <c r="H1764" s="37"/>
    </row>
    <row r="1765">
      <c r="A1765" s="36"/>
      <c r="H1765" s="37"/>
    </row>
    <row r="1766">
      <c r="A1766" s="36"/>
      <c r="H1766" s="37"/>
    </row>
    <row r="1767">
      <c r="A1767" s="36"/>
      <c r="H1767" s="37"/>
    </row>
    <row r="1768">
      <c r="A1768" s="36"/>
      <c r="H1768" s="37"/>
    </row>
    <row r="1769">
      <c r="A1769" s="36"/>
      <c r="H1769" s="37"/>
    </row>
    <row r="1770">
      <c r="A1770" s="36"/>
      <c r="H1770" s="37"/>
    </row>
    <row r="1771">
      <c r="A1771" s="36"/>
      <c r="H1771" s="37"/>
    </row>
    <row r="1772">
      <c r="A1772" s="36"/>
      <c r="H1772" s="37"/>
    </row>
    <row r="1773">
      <c r="A1773" s="36"/>
      <c r="H1773" s="37"/>
    </row>
    <row r="1774">
      <c r="A1774" s="36"/>
      <c r="H1774" s="37"/>
    </row>
    <row r="1775">
      <c r="A1775" s="36"/>
      <c r="H1775" s="37"/>
    </row>
    <row r="1776">
      <c r="A1776" s="36"/>
      <c r="H1776" s="37"/>
    </row>
    <row r="1777">
      <c r="A1777" s="36"/>
      <c r="H1777" s="37"/>
    </row>
    <row r="1778">
      <c r="A1778" s="36"/>
      <c r="H1778" s="37"/>
    </row>
    <row r="1779">
      <c r="A1779" s="36"/>
      <c r="H1779" s="37"/>
    </row>
    <row r="1780">
      <c r="A1780" s="36"/>
      <c r="H1780" s="37"/>
    </row>
    <row r="1781">
      <c r="A1781" s="36"/>
      <c r="H1781" s="37"/>
    </row>
    <row r="1782">
      <c r="A1782" s="36"/>
      <c r="H1782" s="37"/>
    </row>
    <row r="1783">
      <c r="A1783" s="36"/>
      <c r="H1783" s="37"/>
    </row>
    <row r="1784">
      <c r="A1784" s="36"/>
      <c r="H1784" s="37"/>
    </row>
    <row r="1785">
      <c r="A1785" s="36"/>
      <c r="H1785" s="37"/>
    </row>
    <row r="1786">
      <c r="A1786" s="36"/>
      <c r="H1786" s="37"/>
    </row>
    <row r="1787">
      <c r="A1787" s="36"/>
      <c r="H1787" s="37"/>
    </row>
    <row r="1788">
      <c r="A1788" s="36"/>
      <c r="H1788" s="37"/>
    </row>
    <row r="1789">
      <c r="A1789" s="36"/>
      <c r="H1789" s="37"/>
    </row>
    <row r="1790">
      <c r="A1790" s="36"/>
      <c r="H1790" s="37"/>
    </row>
    <row r="1791">
      <c r="A1791" s="36"/>
      <c r="H1791" s="37"/>
    </row>
    <row r="1792">
      <c r="A1792" s="36"/>
      <c r="H1792" s="37"/>
    </row>
    <row r="1793">
      <c r="A1793" s="36"/>
      <c r="H1793" s="37"/>
    </row>
    <row r="1794">
      <c r="A1794" s="36"/>
      <c r="H1794" s="37"/>
    </row>
    <row r="1795">
      <c r="A1795" s="36"/>
      <c r="H1795" s="37"/>
    </row>
    <row r="1796">
      <c r="A1796" s="36"/>
      <c r="H1796" s="37"/>
    </row>
    <row r="1797">
      <c r="A1797" s="36"/>
      <c r="H1797" s="37"/>
    </row>
    <row r="1798">
      <c r="A1798" s="36"/>
      <c r="H1798" s="37"/>
    </row>
    <row r="1799">
      <c r="A1799" s="36"/>
      <c r="H1799" s="37"/>
    </row>
    <row r="1800">
      <c r="A1800" s="36"/>
      <c r="H1800" s="37"/>
    </row>
    <row r="1801">
      <c r="A1801" s="36"/>
      <c r="H1801" s="37"/>
    </row>
    <row r="1802">
      <c r="A1802" s="36"/>
      <c r="H1802" s="37"/>
    </row>
    <row r="1803">
      <c r="A1803" s="36"/>
      <c r="H1803" s="37"/>
    </row>
    <row r="1804">
      <c r="A1804" s="36"/>
      <c r="H1804" s="37"/>
    </row>
    <row r="1805">
      <c r="A1805" s="36"/>
      <c r="H1805" s="37"/>
    </row>
    <row r="1806">
      <c r="A1806" s="36"/>
      <c r="H1806" s="37"/>
    </row>
    <row r="1807">
      <c r="A1807" s="36"/>
      <c r="H1807" s="37"/>
    </row>
    <row r="1808">
      <c r="A1808" s="36"/>
      <c r="H1808" s="37"/>
    </row>
    <row r="1809">
      <c r="A1809" s="36"/>
      <c r="H1809" s="37"/>
    </row>
    <row r="1810">
      <c r="A1810" s="36"/>
      <c r="H1810" s="37"/>
    </row>
    <row r="1811">
      <c r="A1811" s="36"/>
      <c r="H1811" s="37"/>
    </row>
    <row r="1812">
      <c r="A1812" s="36"/>
      <c r="H1812" s="37"/>
    </row>
    <row r="1813">
      <c r="A1813" s="36"/>
      <c r="H1813" s="37"/>
    </row>
    <row r="1814">
      <c r="A1814" s="36"/>
      <c r="H1814" s="37"/>
    </row>
    <row r="1815">
      <c r="A1815" s="36"/>
      <c r="H1815" s="37"/>
    </row>
    <row r="1816">
      <c r="A1816" s="36"/>
      <c r="H1816" s="37"/>
    </row>
    <row r="1817">
      <c r="A1817" s="36"/>
      <c r="H1817" s="37"/>
    </row>
    <row r="1818">
      <c r="A1818" s="36"/>
      <c r="H1818" s="37"/>
    </row>
    <row r="1819">
      <c r="A1819" s="36"/>
      <c r="H1819" s="37"/>
    </row>
    <row r="1820">
      <c r="A1820" s="36"/>
      <c r="H1820" s="37"/>
    </row>
    <row r="1821">
      <c r="A1821" s="36"/>
      <c r="H1821" s="37"/>
    </row>
    <row r="1822">
      <c r="A1822" s="36"/>
      <c r="H1822" s="37"/>
    </row>
    <row r="1823">
      <c r="A1823" s="36"/>
      <c r="H1823" s="37"/>
    </row>
    <row r="1824">
      <c r="A1824" s="36"/>
      <c r="H1824" s="37"/>
    </row>
    <row r="1825">
      <c r="A1825" s="36"/>
      <c r="H1825" s="37"/>
    </row>
    <row r="1826">
      <c r="A1826" s="36"/>
      <c r="H1826" s="37"/>
    </row>
    <row r="1827">
      <c r="A1827" s="36"/>
      <c r="H1827" s="37"/>
    </row>
    <row r="1828">
      <c r="A1828" s="36"/>
      <c r="H1828" s="37"/>
    </row>
    <row r="1829">
      <c r="A1829" s="36"/>
      <c r="H1829" s="37"/>
    </row>
    <row r="1830">
      <c r="A1830" s="36"/>
      <c r="H1830" s="37"/>
    </row>
    <row r="1831">
      <c r="A1831" s="36"/>
      <c r="H1831" s="37"/>
    </row>
    <row r="1832">
      <c r="A1832" s="36"/>
      <c r="H1832" s="37"/>
    </row>
    <row r="1833">
      <c r="A1833" s="36"/>
      <c r="H1833" s="37"/>
    </row>
    <row r="1834">
      <c r="A1834" s="36"/>
      <c r="H1834" s="37"/>
    </row>
    <row r="1835">
      <c r="A1835" s="36"/>
      <c r="H1835" s="37"/>
    </row>
    <row r="1836">
      <c r="A1836" s="36"/>
      <c r="H1836" s="37"/>
    </row>
    <row r="1837">
      <c r="A1837" s="36"/>
      <c r="H1837" s="37"/>
    </row>
    <row r="1838">
      <c r="A1838" s="36"/>
      <c r="H1838" s="37"/>
    </row>
    <row r="1839">
      <c r="A1839" s="36"/>
      <c r="H1839" s="37"/>
    </row>
    <row r="1840">
      <c r="A1840" s="36"/>
      <c r="H1840" s="37"/>
    </row>
    <row r="1841">
      <c r="A1841" s="36"/>
      <c r="H1841" s="37"/>
    </row>
    <row r="1842">
      <c r="A1842" s="36"/>
      <c r="H1842" s="37"/>
    </row>
    <row r="1843">
      <c r="A1843" s="36"/>
      <c r="H1843" s="37"/>
    </row>
    <row r="1844">
      <c r="A1844" s="36"/>
      <c r="H1844" s="37"/>
    </row>
    <row r="1845">
      <c r="A1845" s="36"/>
      <c r="H1845" s="37"/>
    </row>
    <row r="1846">
      <c r="A1846" s="36"/>
      <c r="H1846" s="37"/>
    </row>
    <row r="1847">
      <c r="A1847" s="36"/>
      <c r="H1847" s="37"/>
    </row>
    <row r="1848">
      <c r="A1848" s="36"/>
      <c r="H1848" s="37"/>
    </row>
    <row r="1849">
      <c r="A1849" s="36"/>
      <c r="H1849" s="37"/>
    </row>
    <row r="1850">
      <c r="A1850" s="36"/>
      <c r="H1850" s="37"/>
    </row>
    <row r="1851">
      <c r="A1851" s="36"/>
      <c r="H1851" s="37"/>
    </row>
    <row r="1852">
      <c r="A1852" s="36"/>
      <c r="H1852" s="37"/>
    </row>
    <row r="1853">
      <c r="A1853" s="36"/>
      <c r="H1853" s="37"/>
    </row>
    <row r="1854">
      <c r="A1854" s="36"/>
      <c r="H1854" s="37"/>
    </row>
    <row r="1855">
      <c r="A1855" s="36"/>
      <c r="H1855" s="37"/>
    </row>
    <row r="1856">
      <c r="A1856" s="36"/>
      <c r="H1856" s="37"/>
    </row>
    <row r="1857">
      <c r="A1857" s="36"/>
      <c r="H1857" s="37"/>
    </row>
    <row r="1858">
      <c r="A1858" s="36"/>
      <c r="H1858" s="37"/>
    </row>
    <row r="1859">
      <c r="A1859" s="36"/>
      <c r="H1859" s="37"/>
    </row>
    <row r="1860">
      <c r="A1860" s="36"/>
      <c r="H1860" s="37"/>
    </row>
    <row r="1861">
      <c r="A1861" s="36"/>
      <c r="H1861" s="37"/>
    </row>
    <row r="1862">
      <c r="A1862" s="36"/>
      <c r="H1862" s="37"/>
    </row>
    <row r="1863">
      <c r="A1863" s="36"/>
      <c r="H1863" s="37"/>
    </row>
    <row r="1864">
      <c r="A1864" s="36"/>
      <c r="H1864" s="37"/>
    </row>
    <row r="1865">
      <c r="A1865" s="36"/>
      <c r="H1865" s="37"/>
    </row>
    <row r="1866">
      <c r="A1866" s="36"/>
      <c r="H1866" s="37"/>
    </row>
    <row r="1867">
      <c r="A1867" s="36"/>
      <c r="H1867" s="37"/>
    </row>
    <row r="1868">
      <c r="A1868" s="36"/>
      <c r="H1868" s="37"/>
    </row>
    <row r="1869">
      <c r="A1869" s="36"/>
      <c r="H1869" s="37"/>
    </row>
    <row r="1870">
      <c r="A1870" s="36"/>
      <c r="H1870" s="37"/>
    </row>
    <row r="1871">
      <c r="A1871" s="36"/>
      <c r="H1871" s="37"/>
    </row>
    <row r="1872">
      <c r="A1872" s="36"/>
      <c r="H1872" s="37"/>
    </row>
    <row r="1873">
      <c r="A1873" s="36"/>
      <c r="H1873" s="37"/>
    </row>
    <row r="1874">
      <c r="A1874" s="36"/>
      <c r="H1874" s="37"/>
    </row>
    <row r="1875">
      <c r="A1875" s="36"/>
      <c r="H1875" s="37"/>
    </row>
    <row r="1876">
      <c r="A1876" s="36"/>
      <c r="H1876" s="37"/>
    </row>
    <row r="1877">
      <c r="A1877" s="36"/>
      <c r="H1877" s="37"/>
    </row>
    <row r="1878">
      <c r="A1878" s="36"/>
      <c r="H1878" s="37"/>
    </row>
    <row r="1879">
      <c r="A1879" s="36"/>
      <c r="H1879" s="37"/>
    </row>
    <row r="1880">
      <c r="A1880" s="36"/>
      <c r="H1880" s="37"/>
    </row>
    <row r="1881">
      <c r="A1881" s="36"/>
      <c r="H1881" s="37"/>
    </row>
    <row r="1882">
      <c r="A1882" s="36"/>
      <c r="H1882" s="37"/>
    </row>
    <row r="1883">
      <c r="A1883" s="36"/>
      <c r="H1883" s="37"/>
    </row>
    <row r="1884">
      <c r="A1884" s="36"/>
      <c r="H1884" s="37"/>
    </row>
    <row r="1885">
      <c r="A1885" s="36"/>
      <c r="H1885" s="37"/>
    </row>
    <row r="1886">
      <c r="A1886" s="36"/>
      <c r="H1886" s="37"/>
    </row>
    <row r="1887">
      <c r="A1887" s="36"/>
      <c r="H1887" s="37"/>
    </row>
    <row r="1888">
      <c r="A1888" s="36"/>
      <c r="H1888" s="37"/>
    </row>
    <row r="1889">
      <c r="A1889" s="36"/>
      <c r="H1889" s="37"/>
    </row>
    <row r="1890">
      <c r="A1890" s="36"/>
      <c r="H1890" s="37"/>
    </row>
    <row r="1891">
      <c r="A1891" s="36"/>
      <c r="H1891" s="37"/>
    </row>
    <row r="1892">
      <c r="A1892" s="36"/>
      <c r="H1892" s="37"/>
    </row>
    <row r="1893">
      <c r="A1893" s="36"/>
      <c r="H1893" s="37"/>
    </row>
    <row r="1894">
      <c r="A1894" s="36"/>
      <c r="H1894" s="37"/>
    </row>
    <row r="1895">
      <c r="A1895" s="36"/>
      <c r="H1895" s="37"/>
    </row>
    <row r="1896">
      <c r="A1896" s="36"/>
      <c r="H1896" s="37"/>
    </row>
    <row r="1897">
      <c r="A1897" s="36"/>
      <c r="H1897" s="37"/>
    </row>
    <row r="1898">
      <c r="A1898" s="36"/>
      <c r="H1898" s="37"/>
    </row>
    <row r="1899">
      <c r="A1899" s="36"/>
      <c r="H1899" s="37"/>
    </row>
    <row r="1900">
      <c r="A1900" s="36"/>
      <c r="H1900" s="37"/>
    </row>
    <row r="1901">
      <c r="A1901" s="36"/>
      <c r="H1901" s="37"/>
    </row>
    <row r="1902">
      <c r="A1902" s="36"/>
      <c r="H1902" s="37"/>
    </row>
    <row r="1903">
      <c r="A1903" s="36"/>
      <c r="H1903" s="37"/>
    </row>
    <row r="1904">
      <c r="A1904" s="36"/>
      <c r="H1904" s="37"/>
    </row>
    <row r="1905">
      <c r="A1905" s="36"/>
      <c r="H1905" s="37"/>
    </row>
    <row r="1906">
      <c r="A1906" s="36"/>
      <c r="H1906" s="37"/>
    </row>
    <row r="1907">
      <c r="A1907" s="36"/>
      <c r="H1907" s="37"/>
    </row>
    <row r="1908">
      <c r="A1908" s="36"/>
      <c r="H1908" s="37"/>
    </row>
    <row r="1909">
      <c r="A1909" s="36"/>
      <c r="H1909" s="37"/>
    </row>
    <row r="1910">
      <c r="A1910" s="36"/>
      <c r="H1910" s="37"/>
    </row>
    <row r="1911">
      <c r="A1911" s="36"/>
      <c r="H1911" s="37"/>
    </row>
    <row r="1912">
      <c r="A1912" s="36"/>
      <c r="H1912" s="37"/>
    </row>
    <row r="1913">
      <c r="A1913" s="36"/>
      <c r="H1913" s="37"/>
    </row>
    <row r="1914">
      <c r="A1914" s="36"/>
      <c r="H1914" s="37"/>
    </row>
    <row r="1915">
      <c r="A1915" s="36"/>
      <c r="H1915" s="37"/>
    </row>
    <row r="1916">
      <c r="A1916" s="36"/>
      <c r="H1916" s="37"/>
    </row>
    <row r="1917">
      <c r="A1917" s="36"/>
      <c r="H1917" s="37"/>
    </row>
    <row r="1918">
      <c r="A1918" s="36"/>
      <c r="H1918" s="37"/>
    </row>
    <row r="1919">
      <c r="A1919" s="36"/>
      <c r="H1919" s="37"/>
    </row>
    <row r="1920">
      <c r="A1920" s="36"/>
      <c r="H1920" s="37"/>
    </row>
    <row r="1921">
      <c r="A1921" s="36"/>
      <c r="H1921" s="37"/>
    </row>
    <row r="1922">
      <c r="A1922" s="36"/>
      <c r="H1922" s="37"/>
    </row>
    <row r="1923">
      <c r="A1923" s="36"/>
      <c r="H1923" s="37"/>
    </row>
    <row r="1924">
      <c r="A1924" s="36"/>
      <c r="H1924" s="37"/>
    </row>
    <row r="1925">
      <c r="A1925" s="36"/>
      <c r="H1925" s="37"/>
    </row>
    <row r="1926">
      <c r="A1926" s="36"/>
      <c r="H1926" s="37"/>
    </row>
    <row r="1927">
      <c r="A1927" s="36"/>
      <c r="H1927" s="37"/>
    </row>
    <row r="1928">
      <c r="A1928" s="36"/>
      <c r="H1928" s="37"/>
    </row>
    <row r="1929">
      <c r="A1929" s="36"/>
      <c r="H1929" s="37"/>
    </row>
    <row r="1930">
      <c r="A1930" s="36"/>
      <c r="H1930" s="37"/>
    </row>
    <row r="1931">
      <c r="A1931" s="36"/>
      <c r="H1931" s="37"/>
    </row>
    <row r="1932">
      <c r="A1932" s="36"/>
      <c r="H1932" s="37"/>
    </row>
    <row r="1933">
      <c r="A1933" s="36"/>
      <c r="H1933" s="37"/>
    </row>
    <row r="1934">
      <c r="A1934" s="36"/>
      <c r="H1934" s="37"/>
    </row>
    <row r="1935">
      <c r="A1935" s="36"/>
      <c r="H1935" s="37"/>
    </row>
    <row r="1936">
      <c r="A1936" s="36"/>
      <c r="H1936" s="37"/>
    </row>
    <row r="1937">
      <c r="A1937" s="36"/>
      <c r="H1937" s="37"/>
    </row>
    <row r="1938">
      <c r="A1938" s="36"/>
      <c r="H1938" s="37"/>
    </row>
    <row r="1939">
      <c r="A1939" s="36"/>
      <c r="H1939" s="37"/>
    </row>
    <row r="1940">
      <c r="A1940" s="36"/>
      <c r="H1940" s="37"/>
    </row>
    <row r="1941">
      <c r="A1941" s="36"/>
      <c r="H1941" s="37"/>
    </row>
    <row r="1942">
      <c r="A1942" s="36"/>
      <c r="H1942" s="37"/>
    </row>
    <row r="1943">
      <c r="A1943" s="36"/>
      <c r="H1943" s="37"/>
    </row>
    <row r="1944">
      <c r="A1944" s="36"/>
      <c r="H1944" s="37"/>
    </row>
    <row r="1945">
      <c r="A1945" s="36"/>
      <c r="H1945" s="37"/>
    </row>
    <row r="1946">
      <c r="A1946" s="36"/>
      <c r="H1946" s="37"/>
    </row>
    <row r="1947">
      <c r="A1947" s="36"/>
      <c r="H1947" s="37"/>
    </row>
    <row r="1948">
      <c r="A1948" s="36"/>
      <c r="H1948" s="37"/>
    </row>
    <row r="1949">
      <c r="A1949" s="36"/>
      <c r="H1949" s="37"/>
    </row>
    <row r="1950">
      <c r="A1950" s="36"/>
      <c r="H1950" s="37"/>
    </row>
    <row r="1951">
      <c r="A1951" s="36"/>
      <c r="H1951" s="37"/>
    </row>
    <row r="1952">
      <c r="A1952" s="36"/>
      <c r="H1952" s="37"/>
    </row>
    <row r="1953">
      <c r="A1953" s="36"/>
      <c r="H1953" s="37"/>
    </row>
    <row r="1954">
      <c r="A1954" s="36"/>
      <c r="H1954" s="37"/>
    </row>
    <row r="1955">
      <c r="A1955" s="36"/>
      <c r="H1955" s="37"/>
    </row>
    <row r="1956">
      <c r="A1956" s="36"/>
      <c r="H1956" s="37"/>
    </row>
    <row r="1957">
      <c r="A1957" s="36"/>
      <c r="H1957" s="37"/>
    </row>
    <row r="1958">
      <c r="A1958" s="36"/>
      <c r="H1958" s="37"/>
    </row>
    <row r="1959">
      <c r="A1959" s="36"/>
      <c r="H1959" s="37"/>
    </row>
    <row r="1960">
      <c r="A1960" s="36"/>
      <c r="H1960" s="37"/>
    </row>
    <row r="1961">
      <c r="A1961" s="36"/>
      <c r="H1961" s="37"/>
    </row>
    <row r="1962">
      <c r="A1962" s="36"/>
      <c r="H1962" s="37"/>
    </row>
    <row r="1963">
      <c r="A1963" s="36"/>
      <c r="H1963" s="37"/>
    </row>
    <row r="1964">
      <c r="A1964" s="36"/>
      <c r="H1964" s="37"/>
    </row>
    <row r="1965">
      <c r="A1965" s="36"/>
      <c r="H1965" s="37"/>
    </row>
    <row r="1966">
      <c r="A1966" s="36"/>
      <c r="H1966" s="37"/>
    </row>
    <row r="1967">
      <c r="A1967" s="36"/>
      <c r="H1967" s="37"/>
    </row>
    <row r="1968">
      <c r="A1968" s="36"/>
      <c r="H1968" s="37"/>
    </row>
    <row r="1969">
      <c r="A1969" s="36"/>
      <c r="H1969" s="37"/>
    </row>
    <row r="1970">
      <c r="A1970" s="36"/>
      <c r="H1970" s="37"/>
    </row>
    <row r="1971">
      <c r="A1971" s="36"/>
      <c r="H1971" s="37"/>
    </row>
    <row r="1972">
      <c r="A1972" s="36"/>
      <c r="H1972" s="37"/>
    </row>
    <row r="1973">
      <c r="A1973" s="36"/>
      <c r="H1973" s="37"/>
    </row>
    <row r="1974">
      <c r="A1974" s="36"/>
      <c r="H1974" s="37"/>
    </row>
    <row r="1975">
      <c r="A1975" s="36"/>
      <c r="H1975" s="37"/>
    </row>
    <row r="1976">
      <c r="A1976" s="36"/>
      <c r="H1976" s="37"/>
    </row>
    <row r="1977">
      <c r="A1977" s="36"/>
      <c r="H1977" s="37"/>
    </row>
    <row r="1978">
      <c r="A1978" s="36"/>
      <c r="H1978" s="37"/>
    </row>
    <row r="1979">
      <c r="A1979" s="36"/>
      <c r="H1979" s="37"/>
    </row>
    <row r="1980">
      <c r="A1980" s="36"/>
      <c r="H1980" s="37"/>
    </row>
    <row r="1981">
      <c r="A1981" s="36"/>
      <c r="H1981" s="37"/>
    </row>
    <row r="1982">
      <c r="A1982" s="36"/>
      <c r="H1982" s="37"/>
    </row>
    <row r="1983">
      <c r="A1983" s="36"/>
      <c r="H1983" s="37"/>
    </row>
    <row r="1984">
      <c r="A1984" s="36"/>
      <c r="H1984" s="37"/>
    </row>
    <row r="1985">
      <c r="A1985" s="36"/>
      <c r="H1985" s="37"/>
    </row>
    <row r="1986">
      <c r="A1986" s="36"/>
      <c r="H1986" s="37"/>
    </row>
    <row r="1987">
      <c r="A1987" s="36"/>
      <c r="H1987" s="37"/>
    </row>
    <row r="1988">
      <c r="A1988" s="36"/>
      <c r="H1988" s="37"/>
    </row>
    <row r="1989">
      <c r="A1989" s="36"/>
      <c r="H1989" s="37"/>
    </row>
    <row r="1990">
      <c r="A1990" s="36"/>
      <c r="H1990" s="37"/>
    </row>
    <row r="1991">
      <c r="A1991" s="36"/>
      <c r="H1991" s="37"/>
    </row>
    <row r="1992">
      <c r="A1992" s="36"/>
      <c r="H1992" s="37"/>
    </row>
    <row r="1993">
      <c r="A1993" s="36"/>
      <c r="H1993" s="37"/>
    </row>
    <row r="1994">
      <c r="A1994" s="36"/>
      <c r="H1994" s="37"/>
    </row>
    <row r="1995">
      <c r="A1995" s="36"/>
      <c r="H1995" s="37"/>
    </row>
    <row r="1996">
      <c r="A1996" s="36"/>
      <c r="H1996" s="37"/>
    </row>
    <row r="1997">
      <c r="A1997" s="36"/>
      <c r="H1997" s="37"/>
    </row>
    <row r="1998">
      <c r="A1998" s="36"/>
      <c r="H1998" s="37"/>
    </row>
    <row r="1999">
      <c r="A1999" s="36"/>
      <c r="H1999" s="37"/>
    </row>
    <row r="2000">
      <c r="A2000" s="36"/>
      <c r="H2000" s="37"/>
    </row>
    <row r="2001">
      <c r="A2001" s="36"/>
      <c r="H2001" s="37"/>
    </row>
    <row r="2002">
      <c r="A2002" s="36"/>
      <c r="H2002" s="37"/>
    </row>
    <row r="2003">
      <c r="A2003" s="36"/>
      <c r="H2003" s="37"/>
    </row>
    <row r="2004">
      <c r="A2004" s="36"/>
      <c r="H2004" s="37"/>
    </row>
    <row r="2005">
      <c r="A2005" s="36"/>
      <c r="H2005" s="37"/>
    </row>
    <row r="2006">
      <c r="A2006" s="36"/>
      <c r="H2006" s="37"/>
    </row>
    <row r="2007">
      <c r="A2007" s="36"/>
      <c r="H2007" s="37"/>
    </row>
    <row r="2008">
      <c r="A2008" s="36"/>
      <c r="H2008" s="37"/>
    </row>
    <row r="2009">
      <c r="A2009" s="36"/>
      <c r="H2009" s="37"/>
    </row>
    <row r="2010">
      <c r="A2010" s="36"/>
      <c r="H2010" s="37"/>
    </row>
    <row r="2011">
      <c r="A2011" s="36"/>
      <c r="H2011" s="37"/>
    </row>
    <row r="2012">
      <c r="A2012" s="36"/>
      <c r="H2012" s="37"/>
    </row>
    <row r="2013">
      <c r="A2013" s="36"/>
      <c r="H2013" s="37"/>
    </row>
    <row r="2014">
      <c r="A2014" s="36"/>
      <c r="H2014" s="37"/>
    </row>
    <row r="2015">
      <c r="A2015" s="36"/>
      <c r="H2015" s="37"/>
    </row>
    <row r="2016">
      <c r="A2016" s="36"/>
      <c r="H2016" s="37"/>
    </row>
    <row r="2017">
      <c r="A2017" s="36"/>
      <c r="H2017" s="37"/>
    </row>
    <row r="2018">
      <c r="A2018" s="36"/>
      <c r="H2018" s="37"/>
    </row>
    <row r="2019">
      <c r="A2019" s="36"/>
      <c r="H2019" s="37"/>
    </row>
    <row r="2020">
      <c r="A2020" s="36"/>
      <c r="H2020" s="37"/>
    </row>
    <row r="2021">
      <c r="A2021" s="36"/>
      <c r="H2021" s="37"/>
    </row>
    <row r="2022">
      <c r="A2022" s="36"/>
      <c r="H2022" s="37"/>
    </row>
    <row r="2023">
      <c r="A2023" s="36"/>
      <c r="H2023" s="37"/>
    </row>
    <row r="2024">
      <c r="A2024" s="36"/>
      <c r="H2024" s="37"/>
    </row>
    <row r="2025">
      <c r="A2025" s="36"/>
      <c r="H2025" s="37"/>
    </row>
    <row r="2026">
      <c r="A2026" s="36"/>
      <c r="H2026" s="37"/>
    </row>
    <row r="2027">
      <c r="A2027" s="36"/>
      <c r="H2027" s="37"/>
    </row>
    <row r="2028">
      <c r="A2028" s="36"/>
      <c r="H2028" s="37"/>
    </row>
    <row r="2029">
      <c r="A2029" s="36"/>
      <c r="H2029" s="37"/>
    </row>
    <row r="2030">
      <c r="A2030" s="36"/>
      <c r="H2030" s="37"/>
    </row>
    <row r="2031">
      <c r="A2031" s="36"/>
      <c r="H2031" s="37"/>
    </row>
    <row r="2032">
      <c r="A2032" s="36"/>
      <c r="H2032" s="37"/>
    </row>
    <row r="2033">
      <c r="A2033" s="36"/>
      <c r="H2033" s="37"/>
    </row>
    <row r="2034">
      <c r="A2034" s="36"/>
      <c r="H2034" s="37"/>
    </row>
    <row r="2035">
      <c r="A2035" s="36"/>
      <c r="H2035" s="37"/>
    </row>
    <row r="2036">
      <c r="A2036" s="36"/>
      <c r="H2036" s="37"/>
    </row>
    <row r="2037">
      <c r="A2037" s="36"/>
      <c r="H2037" s="37"/>
    </row>
    <row r="2038">
      <c r="A2038" s="36"/>
      <c r="H2038" s="37"/>
    </row>
    <row r="2039">
      <c r="A2039" s="36"/>
      <c r="H2039" s="37"/>
    </row>
    <row r="2040">
      <c r="A2040" s="36"/>
      <c r="H2040" s="37"/>
    </row>
    <row r="2041">
      <c r="A2041" s="36"/>
      <c r="H2041" s="37"/>
    </row>
    <row r="2042">
      <c r="A2042" s="36"/>
      <c r="H2042" s="37"/>
    </row>
    <row r="2043">
      <c r="A2043" s="36"/>
      <c r="H2043" s="37"/>
    </row>
    <row r="2044">
      <c r="A2044" s="36"/>
      <c r="H2044" s="37"/>
    </row>
    <row r="2045">
      <c r="A2045" s="36"/>
      <c r="H2045" s="37"/>
    </row>
    <row r="2046">
      <c r="A2046" s="36"/>
      <c r="H2046" s="37"/>
    </row>
    <row r="2047">
      <c r="A2047" s="36"/>
      <c r="H2047" s="37"/>
    </row>
    <row r="2048">
      <c r="A2048" s="36"/>
      <c r="H2048" s="37"/>
    </row>
    <row r="2049">
      <c r="A2049" s="36"/>
      <c r="H2049" s="37"/>
    </row>
    <row r="2050">
      <c r="A2050" s="36"/>
      <c r="H2050" s="37"/>
    </row>
    <row r="2051">
      <c r="A2051" s="36"/>
      <c r="H2051" s="37"/>
    </row>
    <row r="2052">
      <c r="A2052" s="36"/>
      <c r="H2052" s="37"/>
    </row>
    <row r="2053">
      <c r="A2053" s="36"/>
      <c r="H2053" s="37"/>
    </row>
    <row r="2054">
      <c r="A2054" s="36"/>
      <c r="H2054" s="37"/>
    </row>
    <row r="2055">
      <c r="A2055" s="36"/>
      <c r="H2055" s="37"/>
    </row>
    <row r="2056">
      <c r="A2056" s="36"/>
      <c r="H2056" s="37"/>
    </row>
    <row r="2057">
      <c r="A2057" s="36"/>
      <c r="H2057" s="37"/>
    </row>
    <row r="2058">
      <c r="A2058" s="36"/>
      <c r="H2058" s="37"/>
    </row>
    <row r="2059">
      <c r="A2059" s="36"/>
      <c r="H2059" s="37"/>
    </row>
    <row r="2060">
      <c r="A2060" s="36"/>
      <c r="H2060" s="37"/>
    </row>
    <row r="2061">
      <c r="A2061" s="36"/>
      <c r="H2061" s="37"/>
    </row>
    <row r="2062">
      <c r="A2062" s="36"/>
      <c r="H2062" s="37"/>
    </row>
    <row r="2063">
      <c r="A2063" s="36"/>
      <c r="H2063" s="37"/>
    </row>
    <row r="2064">
      <c r="A2064" s="36"/>
      <c r="H2064" s="37"/>
    </row>
    <row r="2065">
      <c r="A2065" s="36"/>
      <c r="H2065" s="37"/>
    </row>
    <row r="2066">
      <c r="A2066" s="36"/>
      <c r="H2066" s="37"/>
    </row>
    <row r="2067">
      <c r="A2067" s="36"/>
      <c r="H2067" s="37"/>
    </row>
    <row r="2068">
      <c r="A2068" s="36"/>
      <c r="H2068" s="37"/>
    </row>
    <row r="2069">
      <c r="A2069" s="36"/>
      <c r="H2069" s="37"/>
    </row>
    <row r="2070">
      <c r="A2070" s="36"/>
      <c r="H2070" s="37"/>
    </row>
    <row r="2071">
      <c r="A2071" s="36"/>
      <c r="H2071" s="37"/>
    </row>
    <row r="2072">
      <c r="A2072" s="36"/>
      <c r="H2072" s="37"/>
    </row>
    <row r="2073">
      <c r="A2073" s="36"/>
      <c r="H2073" s="37"/>
    </row>
    <row r="2074">
      <c r="A2074" s="36"/>
      <c r="H2074" s="37"/>
    </row>
    <row r="2075">
      <c r="A2075" s="36"/>
      <c r="H2075" s="37"/>
    </row>
    <row r="2076">
      <c r="A2076" s="36"/>
      <c r="H2076" s="37"/>
    </row>
    <row r="2077">
      <c r="A2077" s="36"/>
      <c r="H2077" s="37"/>
    </row>
    <row r="2078">
      <c r="A2078" s="36"/>
      <c r="H2078" s="37"/>
    </row>
    <row r="2079">
      <c r="A2079" s="36"/>
      <c r="H2079" s="37"/>
    </row>
    <row r="2080">
      <c r="A2080" s="36"/>
      <c r="H2080" s="37"/>
    </row>
    <row r="2081">
      <c r="A2081" s="36"/>
      <c r="H2081" s="37"/>
    </row>
    <row r="2082">
      <c r="A2082" s="36"/>
      <c r="H2082" s="37"/>
    </row>
    <row r="2083">
      <c r="A2083" s="36"/>
      <c r="H2083" s="37"/>
    </row>
    <row r="2084">
      <c r="A2084" s="36"/>
      <c r="H2084" s="37"/>
    </row>
    <row r="2085">
      <c r="A2085" s="36"/>
      <c r="H2085" s="37"/>
    </row>
    <row r="2086">
      <c r="A2086" s="36"/>
      <c r="H2086" s="37"/>
    </row>
    <row r="2087">
      <c r="A2087" s="36"/>
      <c r="H2087" s="37"/>
    </row>
    <row r="2088">
      <c r="A2088" s="36"/>
      <c r="H2088" s="37"/>
    </row>
    <row r="2089">
      <c r="A2089" s="36"/>
      <c r="H2089" s="37"/>
    </row>
    <row r="2090">
      <c r="A2090" s="36"/>
      <c r="H2090" s="37"/>
    </row>
    <row r="2091">
      <c r="A2091" s="36"/>
      <c r="H2091" s="37"/>
    </row>
    <row r="2092">
      <c r="A2092" s="36"/>
      <c r="H2092" s="37"/>
    </row>
    <row r="2093">
      <c r="A2093" s="36"/>
      <c r="H2093" s="37"/>
    </row>
    <row r="2094">
      <c r="A2094" s="36"/>
      <c r="H2094" s="37"/>
    </row>
    <row r="2095">
      <c r="A2095" s="36"/>
      <c r="H2095" s="37"/>
    </row>
    <row r="2096">
      <c r="A2096" s="36"/>
      <c r="H2096" s="37"/>
    </row>
    <row r="2097">
      <c r="A2097" s="36"/>
      <c r="H2097" s="37"/>
    </row>
    <row r="2098">
      <c r="A2098" s="36"/>
      <c r="H2098" s="37"/>
    </row>
    <row r="2099">
      <c r="A2099" s="36"/>
      <c r="H2099" s="37"/>
    </row>
    <row r="2100">
      <c r="A2100" s="36"/>
      <c r="H2100" s="37"/>
    </row>
    <row r="2101">
      <c r="A2101" s="36"/>
      <c r="H2101" s="37"/>
    </row>
    <row r="2102">
      <c r="A2102" s="36"/>
      <c r="H2102" s="37"/>
    </row>
    <row r="2103">
      <c r="A2103" s="36"/>
      <c r="H2103" s="37"/>
    </row>
    <row r="2104">
      <c r="A2104" s="36"/>
      <c r="H2104" s="37"/>
    </row>
    <row r="2105">
      <c r="A2105" s="36"/>
      <c r="H2105" s="37"/>
    </row>
    <row r="2106">
      <c r="A2106" s="36"/>
      <c r="H2106" s="37"/>
    </row>
    <row r="2107">
      <c r="A2107" s="36"/>
      <c r="H2107" s="37"/>
    </row>
    <row r="2108">
      <c r="A2108" s="36"/>
      <c r="H2108" s="37"/>
    </row>
    <row r="2109">
      <c r="A2109" s="36"/>
      <c r="H2109" s="37"/>
    </row>
    <row r="2110">
      <c r="A2110" s="36"/>
      <c r="H2110" s="37"/>
    </row>
    <row r="2111">
      <c r="A2111" s="36"/>
      <c r="H2111" s="37"/>
    </row>
    <row r="2112">
      <c r="A2112" s="36"/>
      <c r="H2112" s="37"/>
    </row>
    <row r="2113">
      <c r="A2113" s="36"/>
      <c r="H2113" s="37"/>
    </row>
    <row r="2114">
      <c r="A2114" s="36"/>
      <c r="H2114" s="37"/>
    </row>
    <row r="2115">
      <c r="A2115" s="36"/>
      <c r="H2115" s="37"/>
    </row>
    <row r="2116">
      <c r="A2116" s="36"/>
      <c r="H2116" s="37"/>
    </row>
    <row r="2117">
      <c r="A2117" s="36"/>
      <c r="H2117" s="37"/>
    </row>
    <row r="2118">
      <c r="A2118" s="36"/>
      <c r="H2118" s="37"/>
    </row>
    <row r="2119">
      <c r="A2119" s="36"/>
      <c r="H2119" s="37"/>
    </row>
    <row r="2120">
      <c r="A2120" s="36"/>
      <c r="H2120" s="37"/>
    </row>
    <row r="2121">
      <c r="A2121" s="36"/>
      <c r="H2121" s="37"/>
    </row>
    <row r="2122">
      <c r="A2122" s="36"/>
      <c r="H2122" s="37"/>
    </row>
    <row r="2123">
      <c r="A2123" s="36"/>
      <c r="H2123" s="37"/>
    </row>
    <row r="2124">
      <c r="A2124" s="36"/>
      <c r="H2124" s="37"/>
    </row>
    <row r="2125">
      <c r="A2125" s="36"/>
      <c r="H2125" s="37"/>
    </row>
    <row r="2126">
      <c r="A2126" s="36"/>
      <c r="H2126" s="37"/>
    </row>
    <row r="2127">
      <c r="A2127" s="36"/>
      <c r="H2127" s="37"/>
    </row>
    <row r="2128">
      <c r="A2128" s="36"/>
      <c r="H2128" s="37"/>
    </row>
    <row r="2129">
      <c r="A2129" s="36"/>
      <c r="H2129" s="37"/>
    </row>
    <row r="2130">
      <c r="A2130" s="36"/>
      <c r="H2130" s="37"/>
    </row>
    <row r="2131">
      <c r="A2131" s="36"/>
      <c r="H2131" s="37"/>
    </row>
    <row r="2132">
      <c r="A2132" s="36"/>
      <c r="H2132" s="37"/>
    </row>
    <row r="2133">
      <c r="A2133" s="36"/>
      <c r="H2133" s="37"/>
    </row>
    <row r="2134">
      <c r="A2134" s="36"/>
      <c r="H2134" s="37"/>
    </row>
    <row r="2135">
      <c r="A2135" s="36"/>
      <c r="H2135" s="37"/>
    </row>
    <row r="2136">
      <c r="A2136" s="36"/>
      <c r="H2136" s="37"/>
    </row>
    <row r="2137">
      <c r="A2137" s="36"/>
      <c r="H2137" s="37"/>
    </row>
    <row r="2138">
      <c r="A2138" s="36"/>
      <c r="H2138" s="37"/>
    </row>
    <row r="2139">
      <c r="A2139" s="36"/>
      <c r="H2139" s="37"/>
    </row>
    <row r="2140">
      <c r="A2140" s="36"/>
      <c r="H2140" s="37"/>
    </row>
    <row r="2141">
      <c r="A2141" s="36"/>
      <c r="H2141" s="37"/>
    </row>
    <row r="2142">
      <c r="A2142" s="36"/>
      <c r="H2142" s="37"/>
    </row>
    <row r="2143">
      <c r="A2143" s="36"/>
      <c r="H2143" s="37"/>
    </row>
    <row r="2144">
      <c r="A2144" s="36"/>
      <c r="H2144" s="37"/>
    </row>
    <row r="2145">
      <c r="A2145" s="36"/>
      <c r="H2145" s="37"/>
    </row>
    <row r="2146">
      <c r="A2146" s="36"/>
      <c r="H2146" s="37"/>
    </row>
    <row r="2147">
      <c r="A2147" s="36"/>
      <c r="H2147" s="37"/>
    </row>
    <row r="2148">
      <c r="A2148" s="36"/>
      <c r="H2148" s="37"/>
    </row>
    <row r="2149">
      <c r="A2149" s="36"/>
      <c r="H2149" s="37"/>
    </row>
    <row r="2150">
      <c r="A2150" s="36"/>
      <c r="H2150" s="37"/>
    </row>
    <row r="2151">
      <c r="A2151" s="36"/>
      <c r="H2151" s="37"/>
    </row>
    <row r="2152">
      <c r="A2152" s="36"/>
      <c r="H2152" s="37"/>
    </row>
    <row r="2153">
      <c r="A2153" s="36"/>
      <c r="H2153" s="37"/>
    </row>
    <row r="2154">
      <c r="A2154" s="36"/>
      <c r="H2154" s="37"/>
    </row>
    <row r="2155">
      <c r="A2155" s="36"/>
      <c r="H2155" s="37"/>
    </row>
    <row r="2156">
      <c r="A2156" s="36"/>
      <c r="H2156" s="37"/>
    </row>
    <row r="2157">
      <c r="A2157" s="36"/>
      <c r="H2157" s="37"/>
    </row>
    <row r="2158">
      <c r="A2158" s="36"/>
      <c r="H2158" s="37"/>
    </row>
    <row r="2159">
      <c r="A2159" s="36"/>
      <c r="H2159" s="37"/>
    </row>
    <row r="2160">
      <c r="A2160" s="36"/>
      <c r="H2160" s="37"/>
    </row>
    <row r="2161">
      <c r="A2161" s="36"/>
      <c r="H2161" s="37"/>
    </row>
    <row r="2162">
      <c r="A2162" s="36"/>
      <c r="H2162" s="37"/>
    </row>
    <row r="2163">
      <c r="A2163" s="36"/>
      <c r="H2163" s="37"/>
    </row>
    <row r="2164">
      <c r="A2164" s="36"/>
      <c r="H2164" s="37"/>
    </row>
    <row r="2165">
      <c r="A2165" s="36"/>
      <c r="H2165" s="37"/>
    </row>
    <row r="2166">
      <c r="A2166" s="36"/>
      <c r="H2166" s="37"/>
    </row>
    <row r="2167">
      <c r="A2167" s="36"/>
      <c r="H2167" s="37"/>
    </row>
    <row r="2168">
      <c r="A2168" s="36"/>
      <c r="H2168" s="37"/>
    </row>
    <row r="2169">
      <c r="A2169" s="36"/>
      <c r="H2169" s="37"/>
    </row>
    <row r="2170">
      <c r="A2170" s="36"/>
      <c r="H2170" s="37"/>
    </row>
    <row r="2171">
      <c r="A2171" s="36"/>
      <c r="H2171" s="37"/>
    </row>
    <row r="2172">
      <c r="A2172" s="36"/>
      <c r="H2172" s="37"/>
    </row>
    <row r="2173">
      <c r="A2173" s="36"/>
      <c r="H2173" s="37"/>
    </row>
    <row r="2174">
      <c r="A2174" s="36"/>
      <c r="H2174" s="37"/>
    </row>
    <row r="2175">
      <c r="A2175" s="36"/>
      <c r="H2175" s="37"/>
    </row>
    <row r="2176">
      <c r="A2176" s="36"/>
      <c r="H2176" s="37"/>
    </row>
    <row r="2177">
      <c r="A2177" s="36"/>
      <c r="H2177" s="37"/>
    </row>
    <row r="2178">
      <c r="A2178" s="36"/>
      <c r="H2178" s="37"/>
    </row>
    <row r="2179">
      <c r="A2179" s="36"/>
      <c r="H2179" s="37"/>
    </row>
    <row r="2180">
      <c r="A2180" s="36"/>
      <c r="H2180" s="37"/>
    </row>
    <row r="2181">
      <c r="A2181" s="36"/>
      <c r="H2181" s="37"/>
    </row>
    <row r="2182">
      <c r="A2182" s="36"/>
      <c r="H2182" s="37"/>
    </row>
    <row r="2183">
      <c r="A2183" s="36"/>
      <c r="H2183" s="37"/>
    </row>
  </sheetData>
  <mergeCells count="3">
    <mergeCell ref="A1:G1"/>
    <mergeCell ref="A2:G2"/>
    <mergeCell ref="A3:G3"/>
  </mergeCells>
  <printOptions gridLines="1" verticalCentered="1"/>
  <pageMargins bottom="0.75" footer="0.0" header="0.0" left="0.7" right="0.7" top="0.75"/>
  <pageSetup paperSize="9" orientation="portrait" pageOrder="overThenDown"/>
  <rowBreaks count="2" manualBreakCount="2">
    <brk man="1"/>
    <brk id="40" man="1"/>
  </rowBreaks>
  <colBreaks count="2" manualBreakCount="2">
    <brk man="1"/>
    <brk id="7" man="1"/>
  </colBreaks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650.0</v>
      </c>
      <c r="B1" s="39">
        <v>0.0</v>
      </c>
      <c r="C1" s="39">
        <v>0.0</v>
      </c>
      <c r="D1" s="39">
        <v>550.0</v>
      </c>
      <c r="E1" s="39">
        <v>700.0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800.0</v>
      </c>
      <c r="B2" s="39">
        <v>0.0</v>
      </c>
      <c r="C2" s="39">
        <v>0.0</v>
      </c>
      <c r="D2" s="39">
        <v>0.0</v>
      </c>
      <c r="E2" s="38">
        <v>550.0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800.0</v>
      </c>
      <c r="B3" s="39">
        <v>0.0</v>
      </c>
      <c r="C3" s="39">
        <v>0.0</v>
      </c>
      <c r="D3" s="38">
        <v>650.0</v>
      </c>
      <c r="E3" s="38">
        <v>800.0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800.0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8">
        <v>800.0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8">
        <v>800.0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2000.0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8">
        <v>5000.0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11650</v>
      </c>
      <c r="B21" s="53">
        <f t="shared" si="1"/>
        <v>0</v>
      </c>
      <c r="C21" s="53">
        <f t="shared" si="1"/>
        <v>0</v>
      </c>
      <c r="D21" s="53">
        <f t="shared" si="1"/>
        <v>1200</v>
      </c>
      <c r="E21" s="53">
        <f t="shared" si="1"/>
        <v>2050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14900</v>
      </c>
      <c r="B24" s="53">
        <f>COUNTIF(A1:E20,"&gt;0")</f>
        <v>13</v>
      </c>
      <c r="C24" s="58">
        <f>IF(B24=0,0,A24/B24)</f>
        <v>1146.153846</v>
      </c>
      <c r="D24" s="58">
        <f>IF(A24=0,0,SMALL(A1:E20,COUNTIF(A1:E20,0)+1))</f>
        <v>550</v>
      </c>
      <c r="E24" s="58">
        <f>MAX(A1:E20)</f>
        <v>5000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700.0</v>
      </c>
      <c r="B1" s="38">
        <v>500.0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600.0</v>
      </c>
      <c r="B2" s="38">
        <v>680.0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400.0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600.0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700.0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8">
        <v>1620.0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1080.0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700.0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1600.0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1800.0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3600.0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1800.0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1000.0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1100.0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f>5*180</f>
        <v>900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500.0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600.0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650.0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650.0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600.0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21200</v>
      </c>
      <c r="B21" s="53">
        <f t="shared" si="1"/>
        <v>1180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22380</v>
      </c>
      <c r="B24" s="53">
        <f>COUNTIF(A1:E20,"&gt;0")</f>
        <v>22</v>
      </c>
      <c r="C24" s="58">
        <f>IF(B24=0,0,A24/B24)</f>
        <v>1017.272727</v>
      </c>
      <c r="D24" s="58">
        <f>IF(A24=0,0,SMALL(A1:E20,COUNTIF(A1:E20,0)+1))</f>
        <v>400</v>
      </c>
      <c r="E24" s="58">
        <f>MAX(A1:E20)</f>
        <v>3600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700.0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800.0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3500.0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1500.0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1000.0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1200.0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4000.0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1500.0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1500.0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1800.0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2000.0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2000.0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2000.0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3000.0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2000.0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1500.0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1200.0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1250.0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32450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32450</v>
      </c>
      <c r="B24" s="53">
        <f>COUNTIF(A1:E20,"&gt;0")</f>
        <v>18</v>
      </c>
      <c r="C24" s="58">
        <f>IF(B24=0,0,A24/B24)</f>
        <v>1802.777778</v>
      </c>
      <c r="D24" s="58">
        <f>IF(A24=0,0,SMALL(A1:E20,COUNTIF(A1:E20,0)+1))</f>
        <v>700</v>
      </c>
      <c r="E24" s="58">
        <f>MAX(A1:E20)</f>
        <v>4000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650.0</v>
      </c>
      <c r="B1" s="38">
        <v>1000.0</v>
      </c>
      <c r="C1" s="38">
        <v>0.0</v>
      </c>
      <c r="D1" s="39">
        <v>700.0</v>
      </c>
      <c r="E1" s="39">
        <v>2000.0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800.0</v>
      </c>
      <c r="B2" s="39">
        <f>180*6</f>
        <v>1080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900.0</v>
      </c>
      <c r="B3" s="38">
        <v>1500.0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800.0</v>
      </c>
      <c r="B4" s="38">
        <v>800.0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1000.0</v>
      </c>
      <c r="B5" s="38">
        <v>900.0</v>
      </c>
      <c r="C5" s="39">
        <v>0.0</v>
      </c>
      <c r="D5" s="39">
        <v>0.0</v>
      </c>
      <c r="E5" s="39">
        <v>0.0</v>
      </c>
      <c r="F5" s="44"/>
    </row>
    <row r="6">
      <c r="A6" s="39">
        <v>650.0</v>
      </c>
      <c r="B6" s="38">
        <v>2500.0</v>
      </c>
      <c r="C6" s="39">
        <v>0.0</v>
      </c>
      <c r="D6" s="39">
        <v>0.0</v>
      </c>
      <c r="E6" s="39">
        <v>0.0</v>
      </c>
      <c r="F6" s="44"/>
    </row>
    <row r="7">
      <c r="A7" s="39">
        <v>800.0</v>
      </c>
      <c r="B7" s="38">
        <v>1500.0</v>
      </c>
      <c r="C7" s="39">
        <v>0.0</v>
      </c>
      <c r="D7" s="39">
        <v>0.0</v>
      </c>
      <c r="E7" s="39">
        <v>0.0</v>
      </c>
      <c r="F7" s="44"/>
    </row>
    <row r="8">
      <c r="A8" s="39">
        <v>1800.0</v>
      </c>
      <c r="B8" s="38">
        <v>1500.0</v>
      </c>
      <c r="C8" s="39">
        <v>0.0</v>
      </c>
      <c r="D8" s="39">
        <v>0.0</v>
      </c>
      <c r="E8" s="39">
        <v>0.0</v>
      </c>
      <c r="F8" s="44"/>
    </row>
    <row r="9">
      <c r="A9" s="39">
        <v>850.0</v>
      </c>
      <c r="B9" s="38">
        <v>400.0</v>
      </c>
      <c r="C9" s="39">
        <v>0.0</v>
      </c>
      <c r="D9" s="39">
        <v>0.0</v>
      </c>
      <c r="E9" s="39">
        <v>0.0</v>
      </c>
      <c r="F9" s="44"/>
    </row>
    <row r="10">
      <c r="A10" s="39">
        <v>900.0</v>
      </c>
      <c r="B10" s="38">
        <v>1500.0</v>
      </c>
      <c r="C10" s="39">
        <v>0.0</v>
      </c>
      <c r="D10" s="39">
        <v>0.0</v>
      </c>
      <c r="E10" s="39">
        <v>0.0</v>
      </c>
      <c r="F10" s="44"/>
    </row>
    <row r="11">
      <c r="A11" s="39">
        <v>1000.0</v>
      </c>
      <c r="B11" s="38">
        <v>2500.0</v>
      </c>
      <c r="C11" s="39">
        <v>0.0</v>
      </c>
      <c r="D11" s="39">
        <v>0.0</v>
      </c>
      <c r="E11" s="39">
        <v>0.0</v>
      </c>
      <c r="F11" s="44"/>
    </row>
    <row r="12">
      <c r="A12" s="39">
        <v>1200.0</v>
      </c>
      <c r="B12" s="38">
        <v>1000.0</v>
      </c>
      <c r="C12" s="39">
        <v>0.0</v>
      </c>
      <c r="D12" s="39">
        <v>0.0</v>
      </c>
      <c r="E12" s="39">
        <v>0.0</v>
      </c>
      <c r="F12" s="44"/>
    </row>
    <row r="13">
      <c r="A13" s="39">
        <v>1000.0</v>
      </c>
      <c r="B13" s="38">
        <v>700.0</v>
      </c>
      <c r="C13" s="39">
        <v>0.0</v>
      </c>
      <c r="D13" s="39">
        <v>0.0</v>
      </c>
      <c r="E13" s="39">
        <v>0.0</v>
      </c>
      <c r="F13" s="44"/>
    </row>
    <row r="14">
      <c r="A14" s="39">
        <v>500.0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1100.0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650.0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900.0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1100.0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870.0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1300.0</v>
      </c>
      <c r="B20" s="38">
        <v>2000.0</v>
      </c>
      <c r="C20" s="39">
        <v>0.0</v>
      </c>
      <c r="D20" s="39">
        <v>0.0</v>
      </c>
      <c r="E20" s="39">
        <v>0.0</v>
      </c>
      <c r="F20" s="49"/>
    </row>
    <row r="21">
      <c r="A21" s="91">
        <v>1000.0</v>
      </c>
      <c r="D21" s="91">
        <v>1000.0</v>
      </c>
      <c r="E21" s="91">
        <v>3000.0</v>
      </c>
      <c r="F21" s="49"/>
    </row>
    <row r="22">
      <c r="A22" s="53">
        <f t="shared" ref="A22:E22" si="1">SUM(A1:A20)</f>
        <v>18770</v>
      </c>
      <c r="B22" s="53">
        <f t="shared" si="1"/>
        <v>18880</v>
      </c>
      <c r="C22" s="53">
        <f t="shared" si="1"/>
        <v>0</v>
      </c>
      <c r="D22" s="53">
        <f t="shared" si="1"/>
        <v>700</v>
      </c>
      <c r="E22" s="53">
        <f t="shared" si="1"/>
        <v>2000</v>
      </c>
      <c r="F22" s="49"/>
    </row>
    <row r="23">
      <c r="A23" s="54"/>
      <c r="E23" s="55"/>
      <c r="F23" s="56"/>
    </row>
    <row r="24">
      <c r="A24" s="57" t="s">
        <v>9</v>
      </c>
      <c r="B24" s="57" t="s">
        <v>10</v>
      </c>
      <c r="C24" s="57" t="s">
        <v>4</v>
      </c>
      <c r="D24" s="57" t="s">
        <v>3</v>
      </c>
      <c r="E24" s="57" t="s">
        <v>2</v>
      </c>
    </row>
    <row r="25">
      <c r="A25" s="53">
        <f>SUM(A22:E22)</f>
        <v>40350</v>
      </c>
      <c r="B25" s="53">
        <f>COUNTIF(A1:E20,"&gt;0")</f>
        <v>36</v>
      </c>
      <c r="C25" s="58">
        <f>IF(B25=0,0,A25/B25)</f>
        <v>1120.833333</v>
      </c>
      <c r="D25" s="58">
        <f>IF(A25=0,0,SMALL(A1:E20,COUNTIF(A1:E20,0)+1))</f>
        <v>400</v>
      </c>
      <c r="E25" s="58">
        <f>MAX(A1:E20)</f>
        <v>2500</v>
      </c>
    </row>
  </sheetData>
  <mergeCells count="2">
    <mergeCell ref="F1:F19"/>
    <mergeCell ref="A23:E23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800.0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600.0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1200.0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1000.0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1000.0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8">
        <v>1200.0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1200.0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8">
        <v>700.0</v>
      </c>
      <c r="B8" s="39">
        <v>0.0</v>
      </c>
      <c r="C8" s="38">
        <v>0.0</v>
      </c>
      <c r="D8" s="39">
        <v>0.0</v>
      </c>
      <c r="E8" s="39">
        <v>0.0</v>
      </c>
      <c r="F8" s="44"/>
    </row>
    <row r="9">
      <c r="A9" s="38">
        <v>1000.0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500.0</v>
      </c>
      <c r="B10" s="39">
        <v>0.0</v>
      </c>
      <c r="C10" s="39">
        <v>0.0</v>
      </c>
      <c r="D10" s="38">
        <v>0.0</v>
      </c>
      <c r="E10" s="39">
        <v>0.0</v>
      </c>
      <c r="F10" s="44"/>
    </row>
    <row r="11">
      <c r="A11" s="38">
        <v>1500.0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800.0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1200.0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12700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12700</v>
      </c>
      <c r="B24" s="53">
        <f>COUNTIF(A1:E20,"&gt;0")</f>
        <v>13</v>
      </c>
      <c r="C24" s="58">
        <f>IF(B24=0,0,A24/B24)</f>
        <v>976.9230769</v>
      </c>
      <c r="D24" s="58">
        <f>IF(A24=0,0,SMALL(A1:E20,COUNTIF(A1:E20,0)+1))</f>
        <v>500</v>
      </c>
      <c r="E24" s="58">
        <f>MAX(A1:E20)</f>
        <v>1500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8">
        <v>3400.0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1000.0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/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1500.0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1500.0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2000.0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1500.0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2000.0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8">
        <v>1000.0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1000.0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2000.0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2000.0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1000.0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3000.0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2000.0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24900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24900</v>
      </c>
      <c r="B24" s="53">
        <f>COUNTIF(A1:E20,"&gt;0")</f>
        <v>14</v>
      </c>
      <c r="C24" s="58">
        <f>IF(B24=0,0,A24/B24)</f>
        <v>1778.571429</v>
      </c>
      <c r="D24" s="58">
        <f>IF(A24=0,0,SMALL(A1:E20,COUNTIF(A1:E20,0)+1))</f>
        <v>1000</v>
      </c>
      <c r="E24" s="58">
        <f>MAX(A1:E20)</f>
        <v>3400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4000.0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7000.0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4500.0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4000.0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5000.0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8">
        <v>6000.0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8">
        <v>4000.0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8">
        <v>15000.0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8">
        <v>12000.0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5000.0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18000.0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84500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84500</v>
      </c>
      <c r="B24" s="53">
        <f>COUNTIF(A1:E20,"&gt;0")</f>
        <v>11</v>
      </c>
      <c r="C24" s="58">
        <f>IF(B24=0,0,A24/B24)</f>
        <v>7681.818182</v>
      </c>
      <c r="D24" s="58">
        <f>IF(A24=0,0,SMALL(A1:E20,COUNTIF(A1:E20,0)+1))</f>
        <v>4000</v>
      </c>
      <c r="E24" s="58">
        <f>MAX(A1:E20)</f>
        <v>18000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130.0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1500.0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1000.0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1200.0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250.0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1000.0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1200.0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8">
        <v>700.0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8">
        <v>700.0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800.0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1000.0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700.0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250.0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700.0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1200.0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5000.0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3000.0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900.0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2500.0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23730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23730</v>
      </c>
      <c r="B24" s="53">
        <f>COUNTIF(A1:E20,"&gt;0")</f>
        <v>19</v>
      </c>
      <c r="C24" s="58">
        <f>IF(B24=0,0,A24/B24)</f>
        <v>1248.947368</v>
      </c>
      <c r="D24" s="58">
        <f>IF(A24=0,0,SMALL(A1:E20,COUNTIF(A1:E20,0)+1))</f>
        <v>130</v>
      </c>
      <c r="E24" s="58">
        <f>MAX(A1:E20)</f>
        <v>5000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2800.0</v>
      </c>
      <c r="B1" s="39">
        <v>3900.0</v>
      </c>
      <c r="C1" s="38">
        <v>2700.0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3000.0</v>
      </c>
      <c r="B2" s="39">
        <v>3600.0</v>
      </c>
      <c r="C2" s="38">
        <v>10000.0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3000.0</v>
      </c>
      <c r="B3" s="39">
        <v>5400.0</v>
      </c>
      <c r="C3" s="38">
        <v>8000.0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4000.0</v>
      </c>
      <c r="B4" s="39">
        <v>3500.0</v>
      </c>
      <c r="C4" s="38">
        <v>15000.0</v>
      </c>
      <c r="D4" s="39">
        <v>0.0</v>
      </c>
      <c r="E4" s="39">
        <v>0.0</v>
      </c>
      <c r="F4" s="44"/>
      <c r="G4" s="47"/>
    </row>
    <row r="5">
      <c r="A5" s="39">
        <v>3000.0</v>
      </c>
      <c r="B5" s="39">
        <v>3000.0</v>
      </c>
      <c r="C5" s="38">
        <v>3000.0</v>
      </c>
      <c r="D5" s="39">
        <v>0.0</v>
      </c>
      <c r="E5" s="39">
        <v>0.0</v>
      </c>
      <c r="F5" s="44"/>
      <c r="I5" s="108">
        <f>MEDIAN(D24:E24)</f>
        <v>8400</v>
      </c>
    </row>
    <row r="6">
      <c r="A6" s="39">
        <v>1800.0</v>
      </c>
      <c r="B6" s="38">
        <v>4500.0</v>
      </c>
      <c r="C6" s="38">
        <v>8000.0</v>
      </c>
      <c r="D6" s="39">
        <v>0.0</v>
      </c>
      <c r="E6" s="39">
        <v>0.0</v>
      </c>
      <c r="F6" s="44"/>
    </row>
    <row r="7">
      <c r="A7" s="39">
        <v>2700.0</v>
      </c>
      <c r="B7" s="38">
        <v>7500.0</v>
      </c>
      <c r="C7" s="38">
        <v>1900.0</v>
      </c>
      <c r="D7" s="39">
        <v>0.0</v>
      </c>
      <c r="E7" s="39">
        <v>0.0</v>
      </c>
      <c r="F7" s="44"/>
    </row>
    <row r="8">
      <c r="A8" s="39">
        <v>2900.0</v>
      </c>
      <c r="B8" s="38">
        <v>2400.0</v>
      </c>
      <c r="C8" s="39">
        <v>0.0</v>
      </c>
      <c r="D8" s="39">
        <v>0.0</v>
      </c>
      <c r="E8" s="39">
        <v>0.0</v>
      </c>
      <c r="F8" s="44"/>
    </row>
    <row r="9">
      <c r="A9" s="39">
        <v>3500.0</v>
      </c>
      <c r="B9" s="38">
        <v>7500.0</v>
      </c>
      <c r="C9" s="39">
        <v>0.0</v>
      </c>
      <c r="D9" s="39">
        <v>0.0</v>
      </c>
      <c r="E9" s="39">
        <v>0.0</v>
      </c>
      <c r="F9" s="44"/>
      <c r="J9" s="59"/>
    </row>
    <row r="10">
      <c r="A10" s="39">
        <v>4000.0</v>
      </c>
      <c r="B10" s="38">
        <v>3200.0</v>
      </c>
      <c r="C10" s="39">
        <v>0.0</v>
      </c>
      <c r="D10" s="39">
        <v>0.0</v>
      </c>
      <c r="E10" s="39">
        <v>0.0</v>
      </c>
      <c r="F10" s="44"/>
    </row>
    <row r="11">
      <c r="A11" s="39">
        <v>5000.0</v>
      </c>
      <c r="B11" s="38">
        <v>2100.0</v>
      </c>
      <c r="C11" s="39">
        <v>0.0</v>
      </c>
      <c r="D11" s="39">
        <v>0.0</v>
      </c>
      <c r="E11" s="39">
        <v>0.0</v>
      </c>
      <c r="F11" s="44"/>
    </row>
    <row r="12">
      <c r="A12" s="39">
        <v>2800.0</v>
      </c>
      <c r="B12" s="38">
        <v>2800.0</v>
      </c>
      <c r="C12" s="39">
        <v>0.0</v>
      </c>
      <c r="D12" s="39">
        <v>0.0</v>
      </c>
      <c r="E12" s="39">
        <v>0.0</v>
      </c>
      <c r="F12" s="44"/>
    </row>
    <row r="13">
      <c r="A13" s="39">
        <v>4500.0</v>
      </c>
      <c r="B13" s="38">
        <v>4500.0</v>
      </c>
      <c r="C13" s="39">
        <v>0.0</v>
      </c>
      <c r="D13" s="39">
        <v>0.0</v>
      </c>
      <c r="E13" s="39">
        <v>0.0</v>
      </c>
      <c r="F13" s="44"/>
    </row>
    <row r="14">
      <c r="A14" s="39">
        <v>5000.0</v>
      </c>
      <c r="B14" s="38">
        <v>10000.0</v>
      </c>
      <c r="C14" s="39">
        <v>0.0</v>
      </c>
      <c r="D14" s="39">
        <v>0.0</v>
      </c>
      <c r="E14" s="39">
        <v>0.0</v>
      </c>
      <c r="F14" s="44"/>
    </row>
    <row r="15">
      <c r="A15" s="39">
        <v>5500.0</v>
      </c>
      <c r="B15" s="38">
        <v>2000.0</v>
      </c>
      <c r="C15" s="39">
        <v>0.0</v>
      </c>
      <c r="D15" s="39">
        <v>0.0</v>
      </c>
      <c r="E15" s="39">
        <v>0.0</v>
      </c>
      <c r="F15" s="44"/>
    </row>
    <row r="16">
      <c r="A16" s="39">
        <v>5000.0</v>
      </c>
      <c r="B16" s="38">
        <v>2000.0</v>
      </c>
      <c r="C16" s="39">
        <v>0.0</v>
      </c>
      <c r="D16" s="39">
        <v>0.0</v>
      </c>
      <c r="E16" s="39">
        <v>0.0</v>
      </c>
      <c r="F16" s="44"/>
    </row>
    <row r="17">
      <c r="A17" s="39">
        <v>5500.0</v>
      </c>
      <c r="B17" s="38">
        <v>3100.0</v>
      </c>
      <c r="C17" s="39">
        <v>0.0</v>
      </c>
      <c r="D17" s="39">
        <v>0.0</v>
      </c>
      <c r="E17" s="39">
        <v>0.0</v>
      </c>
      <c r="F17" s="44"/>
    </row>
    <row r="18">
      <c r="A18" s="39">
        <v>4900.0</v>
      </c>
      <c r="B18" s="38">
        <v>6000.0</v>
      </c>
      <c r="C18" s="39">
        <v>0.0</v>
      </c>
      <c r="D18" s="39">
        <v>0.0</v>
      </c>
      <c r="E18" s="39">
        <v>0.0</v>
      </c>
      <c r="F18" s="44"/>
    </row>
    <row r="19">
      <c r="A19" s="39">
        <v>2900.0</v>
      </c>
      <c r="B19" s="38">
        <v>2000.0</v>
      </c>
      <c r="C19" s="39">
        <v>0.0</v>
      </c>
      <c r="D19" s="39">
        <v>0.0</v>
      </c>
      <c r="E19" s="39">
        <v>0.0</v>
      </c>
      <c r="F19" s="48"/>
    </row>
    <row r="20">
      <c r="A20" s="39">
        <v>3700.0</v>
      </c>
      <c r="B20" s="38">
        <v>4500.0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75500</v>
      </c>
      <c r="B21" s="53">
        <f t="shared" si="1"/>
        <v>83500</v>
      </c>
      <c r="C21" s="53">
        <f t="shared" si="1"/>
        <v>48600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207600</v>
      </c>
      <c r="B24" s="53">
        <f>COUNTIF(A1:E20,"&gt;0")</f>
        <v>47</v>
      </c>
      <c r="C24" s="58">
        <f>IF(B24=0,0,A24/B24)</f>
        <v>4417.021277</v>
      </c>
      <c r="D24" s="58">
        <f>IF(A24=0,0,SMALL(A1:E20,COUNTIF(A1:E20,0)+1))</f>
        <v>1800</v>
      </c>
      <c r="E24" s="58">
        <f>MAX(A1:E20)</f>
        <v>15000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300.0</v>
      </c>
      <c r="B1" s="38">
        <v>1600.0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200.0</v>
      </c>
      <c r="B2" s="38">
        <v>2000.0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250.0</v>
      </c>
      <c r="B3" s="38">
        <v>300.0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350.0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180.0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100.0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200.0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150.0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100.0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300.0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150.0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150.0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400.0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600.0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500.0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300.0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350.0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50.0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500.0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5230</v>
      </c>
      <c r="B21" s="53">
        <f t="shared" si="1"/>
        <v>3900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9130</v>
      </c>
      <c r="B24" s="53">
        <f>COUNTIF(A1:E20,"&gt;0")</f>
        <v>23</v>
      </c>
      <c r="C24" s="58">
        <f>IF(B24=0,0,A24/B24)</f>
        <v>396.9565217</v>
      </c>
      <c r="D24" s="58">
        <f>IF(A24=0,0,SMALL(A1:E20,COUNTIF(A1:E20,0)+1))</f>
        <v>50</v>
      </c>
      <c r="E24" s="58">
        <f>MAX(A1:E20)</f>
        <v>2000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8">
        <v>145.0</v>
      </c>
      <c r="B1" s="39">
        <v>150.0</v>
      </c>
      <c r="C1" s="39">
        <v>120.0</v>
      </c>
      <c r="D1" s="38">
        <v>190.0</v>
      </c>
      <c r="E1" s="40">
        <v>110.0</v>
      </c>
      <c r="F1" s="41"/>
      <c r="G1" s="42" t="str">
        <f>HYPERLINK("https://www.facebook.com/groups/GraphicDesign4u","לקבוצת המעצבים")</f>
        <v>לקבוצת המעצבים</v>
      </c>
      <c r="H1" s="43"/>
      <c r="I1" s="39">
        <v>100.0</v>
      </c>
    </row>
    <row r="2">
      <c r="A2" s="39">
        <v>100.0</v>
      </c>
      <c r="B2" s="38">
        <v>120.0</v>
      </c>
      <c r="C2" s="38">
        <v>200.0</v>
      </c>
      <c r="D2" s="38">
        <v>150.0</v>
      </c>
      <c r="E2" s="39">
        <v>170.0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  <c r="I2" s="39">
        <v>150.0</v>
      </c>
    </row>
    <row r="3">
      <c r="A3" s="39">
        <v>150.0</v>
      </c>
      <c r="B3" s="38">
        <v>300.0</v>
      </c>
      <c r="C3" s="38">
        <v>500.0</v>
      </c>
      <c r="D3" s="38">
        <v>100.0</v>
      </c>
      <c r="E3" s="39">
        <v>150.0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  <c r="I3" s="39">
        <v>200.0</v>
      </c>
    </row>
    <row r="4">
      <c r="A4" s="39">
        <v>200.0</v>
      </c>
      <c r="B4" s="46">
        <v>500.0</v>
      </c>
      <c r="C4" s="38">
        <v>250.0</v>
      </c>
      <c r="D4" s="38">
        <v>180.0</v>
      </c>
      <c r="E4" s="39">
        <v>180.0</v>
      </c>
      <c r="F4" s="44"/>
      <c r="G4" s="47"/>
      <c r="I4" s="39">
        <v>150.0</v>
      </c>
    </row>
    <row r="5">
      <c r="A5" s="39">
        <v>150.0</v>
      </c>
      <c r="B5" s="38">
        <v>150.0</v>
      </c>
      <c r="C5" s="38">
        <v>130.0</v>
      </c>
      <c r="D5" s="38">
        <v>150.0</v>
      </c>
      <c r="E5" s="39">
        <v>160.0</v>
      </c>
      <c r="F5" s="44"/>
      <c r="I5" s="39">
        <v>100.0</v>
      </c>
    </row>
    <row r="6">
      <c r="A6" s="39">
        <v>100.0</v>
      </c>
      <c r="B6" s="38">
        <v>155.0</v>
      </c>
      <c r="C6" s="38">
        <v>200.0</v>
      </c>
      <c r="D6" s="38">
        <v>150.0</v>
      </c>
      <c r="E6" s="39">
        <v>170.0</v>
      </c>
      <c r="F6" s="44"/>
      <c r="I6" s="39">
        <v>220.0</v>
      </c>
    </row>
    <row r="7">
      <c r="A7" s="39">
        <v>220.0</v>
      </c>
      <c r="B7" s="38">
        <v>250.0</v>
      </c>
      <c r="C7" s="38">
        <v>210.0</v>
      </c>
      <c r="D7" s="38">
        <v>240.0</v>
      </c>
      <c r="E7" s="39">
        <v>150.0</v>
      </c>
      <c r="F7" s="44"/>
      <c r="I7" s="39">
        <v>120.0</v>
      </c>
    </row>
    <row r="8">
      <c r="A8" s="39">
        <v>120.0</v>
      </c>
      <c r="B8" s="38">
        <v>240.0</v>
      </c>
      <c r="C8" s="38">
        <v>100.0</v>
      </c>
      <c r="D8" s="38">
        <v>120.0</v>
      </c>
      <c r="E8" s="39">
        <v>100.0</v>
      </c>
      <c r="F8" s="44"/>
      <c r="I8" s="39">
        <v>150.0</v>
      </c>
    </row>
    <row r="9">
      <c r="A9" s="39">
        <v>150.0</v>
      </c>
      <c r="B9" s="38">
        <v>110.0</v>
      </c>
      <c r="C9" s="38">
        <v>225.0</v>
      </c>
      <c r="D9" s="38">
        <v>150.0</v>
      </c>
      <c r="E9" s="38">
        <v>250.0</v>
      </c>
      <c r="F9" s="44"/>
      <c r="I9" s="39">
        <v>240.0</v>
      </c>
    </row>
    <row r="10">
      <c r="A10" s="39">
        <v>240.0</v>
      </c>
      <c r="B10" s="38">
        <v>120.0</v>
      </c>
      <c r="C10" s="46">
        <v>300.0</v>
      </c>
      <c r="D10" s="38">
        <v>120.0</v>
      </c>
      <c r="E10" s="38">
        <v>180.0</v>
      </c>
      <c r="F10" s="44"/>
      <c r="I10" s="39">
        <v>100.0</v>
      </c>
    </row>
    <row r="11">
      <c r="A11" s="39">
        <v>100.0</v>
      </c>
      <c r="B11" s="38">
        <v>100.0</v>
      </c>
      <c r="C11" s="38">
        <v>150.0</v>
      </c>
      <c r="D11" s="38">
        <v>150.0</v>
      </c>
      <c r="E11" s="39">
        <v>150.0</v>
      </c>
      <c r="F11" s="44"/>
      <c r="I11" s="39">
        <v>120.0</v>
      </c>
    </row>
    <row r="12">
      <c r="A12" s="39">
        <v>120.0</v>
      </c>
      <c r="B12" s="38">
        <v>50.0</v>
      </c>
      <c r="C12" s="38">
        <v>120.0</v>
      </c>
      <c r="D12" s="38">
        <v>400.0</v>
      </c>
      <c r="E12" s="39">
        <v>100.0</v>
      </c>
      <c r="F12" s="44"/>
      <c r="I12" s="39">
        <v>150.0</v>
      </c>
    </row>
    <row r="13">
      <c r="A13" s="39">
        <v>150.0</v>
      </c>
      <c r="B13" s="38">
        <v>100.0</v>
      </c>
      <c r="C13" s="38">
        <v>300.0</v>
      </c>
      <c r="D13" s="38">
        <v>150.0</v>
      </c>
      <c r="E13" s="39">
        <v>180.0</v>
      </c>
      <c r="F13" s="44"/>
      <c r="I13" s="39">
        <v>100.0</v>
      </c>
    </row>
    <row r="14">
      <c r="A14" s="39">
        <v>100.0</v>
      </c>
      <c r="B14" s="38">
        <v>250.0</v>
      </c>
      <c r="C14" s="38">
        <v>150.0</v>
      </c>
      <c r="D14" s="38">
        <v>180.0</v>
      </c>
      <c r="E14" s="39">
        <v>200.0</v>
      </c>
      <c r="F14" s="44"/>
      <c r="I14" s="39">
        <v>180.0</v>
      </c>
    </row>
    <row r="15">
      <c r="A15" s="39">
        <v>180.0</v>
      </c>
      <c r="B15" s="38">
        <v>250.0</v>
      </c>
      <c r="C15" s="38">
        <v>180.0</v>
      </c>
      <c r="D15" s="38">
        <v>180.0</v>
      </c>
      <c r="E15" s="38">
        <v>150.0</v>
      </c>
      <c r="F15" s="44"/>
      <c r="I15" s="39">
        <v>150.0</v>
      </c>
    </row>
    <row r="16">
      <c r="A16" s="39">
        <v>150.0</v>
      </c>
      <c r="B16" s="38">
        <v>250.0</v>
      </c>
      <c r="C16" s="38">
        <v>193.0</v>
      </c>
      <c r="D16" s="38">
        <v>250.0</v>
      </c>
      <c r="E16" s="38">
        <v>140.0</v>
      </c>
      <c r="F16" s="44"/>
      <c r="I16" s="39">
        <v>100.0</v>
      </c>
    </row>
    <row r="17">
      <c r="A17" s="38">
        <v>500.0</v>
      </c>
      <c r="B17" s="39">
        <v>185.0</v>
      </c>
      <c r="C17" s="39">
        <v>220.0</v>
      </c>
      <c r="D17" s="39">
        <v>100.0</v>
      </c>
      <c r="E17" s="38">
        <v>200.0</v>
      </c>
      <c r="F17" s="44"/>
      <c r="I17" s="39">
        <v>120.0</v>
      </c>
    </row>
    <row r="18">
      <c r="A18" s="39">
        <v>120.0</v>
      </c>
      <c r="B18" s="38">
        <v>100.0</v>
      </c>
      <c r="C18" s="39">
        <v>180.0</v>
      </c>
      <c r="D18" s="38">
        <v>500.0</v>
      </c>
      <c r="E18" s="38">
        <v>100.0</v>
      </c>
      <c r="F18" s="44"/>
      <c r="I18" s="39">
        <v>180.0</v>
      </c>
    </row>
    <row r="19">
      <c r="A19" s="39">
        <v>180.0</v>
      </c>
      <c r="B19" s="39">
        <v>150.0</v>
      </c>
      <c r="C19" s="39">
        <v>147.0</v>
      </c>
      <c r="D19" s="39">
        <v>185.0</v>
      </c>
      <c r="E19" s="38">
        <v>150.0</v>
      </c>
      <c r="F19" s="48"/>
      <c r="I19" s="38">
        <v>500.0</v>
      </c>
    </row>
    <row r="20">
      <c r="A20" s="38">
        <v>500.0</v>
      </c>
      <c r="B20" s="39">
        <v>150.0</v>
      </c>
      <c r="C20" s="39">
        <v>156.0</v>
      </c>
      <c r="D20" s="38">
        <v>180.0</v>
      </c>
      <c r="E20" s="38">
        <v>150.0</v>
      </c>
      <c r="F20" s="49"/>
      <c r="I20" s="46">
        <v>180.0</v>
      </c>
      <c r="J20" s="50"/>
    </row>
    <row r="21">
      <c r="A21" s="46">
        <v>180.0</v>
      </c>
      <c r="B21" s="46">
        <v>250.0</v>
      </c>
      <c r="C21" s="46">
        <v>180.0</v>
      </c>
      <c r="D21" s="46">
        <v>230.0</v>
      </c>
      <c r="E21" s="46">
        <v>180.0</v>
      </c>
      <c r="F21" s="51"/>
      <c r="I21" s="46">
        <v>250.0</v>
      </c>
      <c r="J21" s="50"/>
    </row>
    <row r="22">
      <c r="A22" s="46">
        <v>250.0</v>
      </c>
      <c r="B22" s="46">
        <v>500.0</v>
      </c>
      <c r="C22" s="46">
        <v>150.0</v>
      </c>
      <c r="D22" s="46">
        <v>100.0</v>
      </c>
      <c r="E22" s="46">
        <v>180.0</v>
      </c>
      <c r="F22" s="49"/>
      <c r="I22" s="46">
        <v>120.0</v>
      </c>
      <c r="J22" s="50"/>
    </row>
    <row r="23">
      <c r="A23" s="46">
        <v>120.0</v>
      </c>
      <c r="B23" s="46">
        <v>150.0</v>
      </c>
      <c r="C23" s="46">
        <v>150.0</v>
      </c>
      <c r="D23" s="46">
        <v>250.0</v>
      </c>
      <c r="E23" s="46">
        <v>120.0</v>
      </c>
      <c r="F23" s="49"/>
      <c r="I23" s="52">
        <v>250.0</v>
      </c>
      <c r="J23" s="50"/>
    </row>
    <row r="24">
      <c r="A24" s="53">
        <f t="shared" ref="A24:E24" si="1">SUM(A1:A20)</f>
        <v>3675</v>
      </c>
      <c r="B24" s="53">
        <f t="shared" si="1"/>
        <v>3680</v>
      </c>
      <c r="C24" s="53">
        <f t="shared" si="1"/>
        <v>4031</v>
      </c>
      <c r="D24" s="53">
        <f t="shared" si="1"/>
        <v>3825</v>
      </c>
      <c r="E24" s="53">
        <f t="shared" si="1"/>
        <v>3140</v>
      </c>
      <c r="F24" s="49"/>
    </row>
    <row r="25">
      <c r="A25" s="54"/>
      <c r="E25" s="55"/>
      <c r="F25" s="56"/>
    </row>
    <row r="26">
      <c r="A26" s="57" t="s">
        <v>9</v>
      </c>
      <c r="B26" s="57" t="s">
        <v>10</v>
      </c>
      <c r="C26" s="57" t="s">
        <v>4</v>
      </c>
      <c r="D26" s="57" t="s">
        <v>3</v>
      </c>
      <c r="E26" s="57" t="s">
        <v>2</v>
      </c>
    </row>
    <row r="27">
      <c r="A27" s="53">
        <f>SUM(A24:E24)</f>
        <v>18351</v>
      </c>
      <c r="B27" s="53">
        <f>COUNTIF(A1:E23,"&gt;0")</f>
        <v>115</v>
      </c>
      <c r="C27" s="58">
        <f>IF(B27=0,0,A27/B27)</f>
        <v>159.573913</v>
      </c>
      <c r="D27" s="58">
        <f>IF(A27=0,0,SMALL(A1:E23,COUNTIF(A1:E23,0)+1))</f>
        <v>50</v>
      </c>
      <c r="E27" s="58">
        <f>MAX(A1:E23)</f>
        <v>500</v>
      </c>
    </row>
  </sheetData>
  <mergeCells count="2">
    <mergeCell ref="F1:F19"/>
    <mergeCell ref="A25:E25"/>
  </mergeCells>
  <conditionalFormatting sqref="A1:A20 B1:B3 C1:C9 D1:E20 I1:I19 B5:B20 C11:C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8">
        <v>700.0</v>
      </c>
      <c r="B1" s="39">
        <v>600.0</v>
      </c>
      <c r="C1" s="38">
        <v>500.0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450.0</v>
      </c>
      <c r="B2" s="38">
        <v>450.0</v>
      </c>
      <c r="C2" s="38">
        <v>800.0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450.0</v>
      </c>
      <c r="B3" s="39">
        <v>600.0</v>
      </c>
      <c r="C3" s="38">
        <v>800.0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500.0</v>
      </c>
      <c r="B4" s="39">
        <v>700.0</v>
      </c>
      <c r="C4" s="38">
        <v>800.0</v>
      </c>
      <c r="D4" s="39">
        <v>0.0</v>
      </c>
      <c r="E4" s="39">
        <v>0.0</v>
      </c>
      <c r="F4" s="44"/>
      <c r="G4" s="47"/>
    </row>
    <row r="5">
      <c r="A5" s="39">
        <v>700.0</v>
      </c>
      <c r="B5" s="38">
        <v>500.0</v>
      </c>
      <c r="C5" s="38">
        <v>800.0</v>
      </c>
      <c r="D5" s="39">
        <v>0.0</v>
      </c>
      <c r="E5" s="39">
        <v>0.0</v>
      </c>
      <c r="F5" s="44"/>
    </row>
    <row r="6">
      <c r="A6" s="39">
        <v>500.0</v>
      </c>
      <c r="B6" s="38">
        <v>800.0</v>
      </c>
      <c r="C6" s="38">
        <v>800.0</v>
      </c>
      <c r="D6" s="39">
        <v>0.0</v>
      </c>
      <c r="E6" s="39">
        <v>0.0</v>
      </c>
      <c r="F6" s="44"/>
    </row>
    <row r="7">
      <c r="A7" s="39">
        <v>650.0</v>
      </c>
      <c r="B7" s="38">
        <v>800.0</v>
      </c>
      <c r="C7" s="38">
        <v>800.0</v>
      </c>
      <c r="D7" s="39">
        <v>0.0</v>
      </c>
      <c r="E7" s="39">
        <v>0.0</v>
      </c>
      <c r="F7" s="44"/>
    </row>
    <row r="8">
      <c r="A8" s="39">
        <v>800.0</v>
      </c>
      <c r="B8" s="39">
        <v>650.0</v>
      </c>
      <c r="C8" s="38">
        <v>800.0</v>
      </c>
      <c r="D8" s="39">
        <v>0.0</v>
      </c>
      <c r="E8" s="39">
        <v>0.0</v>
      </c>
      <c r="F8" s="44"/>
    </row>
    <row r="9">
      <c r="A9" s="39">
        <v>700.0</v>
      </c>
      <c r="B9" s="38">
        <v>900.0</v>
      </c>
      <c r="C9" s="38">
        <v>1200.0</v>
      </c>
      <c r="D9" s="39">
        <v>0.0</v>
      </c>
      <c r="E9" s="39">
        <v>0.0</v>
      </c>
      <c r="F9" s="44"/>
    </row>
    <row r="10">
      <c r="A10" s="39">
        <v>600.0</v>
      </c>
      <c r="B10" s="38">
        <v>700.0</v>
      </c>
      <c r="C10" s="38">
        <v>1800.0</v>
      </c>
      <c r="D10" s="39">
        <v>0.0</v>
      </c>
      <c r="E10" s="39">
        <v>0.0</v>
      </c>
      <c r="F10" s="44"/>
    </row>
    <row r="11">
      <c r="A11" s="39">
        <v>650.0</v>
      </c>
      <c r="B11" s="38">
        <v>700.0</v>
      </c>
      <c r="C11" s="38">
        <v>2000.0</v>
      </c>
      <c r="D11" s="39">
        <v>0.0</v>
      </c>
      <c r="E11" s="39">
        <v>0.0</v>
      </c>
      <c r="F11" s="44"/>
    </row>
    <row r="12">
      <c r="A12" s="39">
        <v>650.0</v>
      </c>
      <c r="B12" s="38">
        <v>800.0</v>
      </c>
      <c r="C12" s="38">
        <v>2500.0</v>
      </c>
      <c r="D12" s="39">
        <v>0.0</v>
      </c>
      <c r="E12" s="39">
        <v>0.0</v>
      </c>
      <c r="F12" s="44"/>
    </row>
    <row r="13">
      <c r="A13" s="39">
        <v>700.0</v>
      </c>
      <c r="B13" s="38">
        <v>800.0</v>
      </c>
      <c r="C13" s="38">
        <v>4500.0</v>
      </c>
      <c r="D13" s="39">
        <v>0.0</v>
      </c>
      <c r="E13" s="39">
        <v>0.0</v>
      </c>
      <c r="F13" s="44"/>
    </row>
    <row r="14">
      <c r="A14" s="39">
        <v>700.0</v>
      </c>
      <c r="B14" s="38">
        <v>800.0</v>
      </c>
      <c r="C14" s="38">
        <v>800.0</v>
      </c>
      <c r="D14" s="39">
        <v>0.0</v>
      </c>
      <c r="E14" s="39">
        <v>0.0</v>
      </c>
      <c r="F14" s="44"/>
    </row>
    <row r="15">
      <c r="A15" s="39">
        <v>850.0</v>
      </c>
      <c r="B15" s="38">
        <v>800.0</v>
      </c>
      <c r="C15" s="38">
        <v>800.0</v>
      </c>
      <c r="D15" s="39">
        <v>0.0</v>
      </c>
      <c r="E15" s="39">
        <v>0.0</v>
      </c>
      <c r="F15" s="44"/>
    </row>
    <row r="16">
      <c r="A16" s="38">
        <v>800.0</v>
      </c>
      <c r="B16" s="38">
        <v>1000.0</v>
      </c>
      <c r="C16" s="39">
        <v>0.0</v>
      </c>
      <c r="D16" s="39">
        <v>0.0</v>
      </c>
      <c r="E16" s="39">
        <v>0.0</v>
      </c>
      <c r="F16" s="44"/>
    </row>
    <row r="17">
      <c r="A17" s="38">
        <v>800.0</v>
      </c>
      <c r="B17" s="38">
        <v>800.0</v>
      </c>
      <c r="C17" s="39">
        <v>0.0</v>
      </c>
      <c r="D17" s="39">
        <v>0.0</v>
      </c>
      <c r="E17" s="39">
        <v>0.0</v>
      </c>
      <c r="F17" s="44"/>
    </row>
    <row r="18">
      <c r="A18" s="39">
        <v>700.0</v>
      </c>
      <c r="B18" s="39">
        <v>700.0</v>
      </c>
      <c r="C18" s="39">
        <v>0.0</v>
      </c>
      <c r="D18" s="39">
        <v>0.0</v>
      </c>
      <c r="E18" s="39">
        <v>0.0</v>
      </c>
      <c r="F18" s="44"/>
    </row>
    <row r="19">
      <c r="A19" s="39">
        <v>700.0</v>
      </c>
      <c r="B19" s="38">
        <v>800.0</v>
      </c>
      <c r="C19" s="39">
        <v>0.0</v>
      </c>
      <c r="D19" s="39">
        <v>0.0</v>
      </c>
      <c r="E19" s="39">
        <v>0.0</v>
      </c>
      <c r="F19" s="48"/>
    </row>
    <row r="20">
      <c r="A20" s="38">
        <v>400.0</v>
      </c>
      <c r="B20" s="38">
        <v>800.0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13000</v>
      </c>
      <c r="B21" s="53">
        <f t="shared" si="1"/>
        <v>14700</v>
      </c>
      <c r="C21" s="53">
        <f t="shared" si="1"/>
        <v>19700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47400</v>
      </c>
      <c r="B24" s="53">
        <f>COUNTIF(A1:E20,"&gt;0")</f>
        <v>55</v>
      </c>
      <c r="C24" s="58">
        <f>IF(B24=0,0,A24/B24)</f>
        <v>861.8181818</v>
      </c>
      <c r="D24" s="58">
        <f>IF(A24=0,0,SMALL(A1:E20,COUNTIF(A1:E20,0)+1))</f>
        <v>400</v>
      </c>
      <c r="E24" s="58">
        <f>MAX(A1:E20)</f>
        <v>4500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8">
        <v>600.0</v>
      </c>
      <c r="B1" s="38">
        <v>300.0</v>
      </c>
      <c r="C1" s="38">
        <v>300.0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400.0</v>
      </c>
      <c r="B2" s="39">
        <v>250.0</v>
      </c>
      <c r="C2" s="38">
        <v>400.0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250.0</v>
      </c>
      <c r="B3" s="39">
        <v>500.0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350.0</v>
      </c>
      <c r="B4" s="39">
        <v>300.0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250.0</v>
      </c>
      <c r="B5" s="39">
        <v>150.0</v>
      </c>
      <c r="C5" s="39">
        <v>0.0</v>
      </c>
      <c r="D5" s="39">
        <v>0.0</v>
      </c>
      <c r="E5" s="39">
        <v>0.0</v>
      </c>
      <c r="F5" s="44"/>
    </row>
    <row r="6">
      <c r="A6" s="39">
        <v>500.0</v>
      </c>
      <c r="B6" s="39">
        <v>200.0</v>
      </c>
      <c r="C6" s="39">
        <v>0.0</v>
      </c>
      <c r="D6" s="39">
        <v>0.0</v>
      </c>
      <c r="E6" s="39">
        <v>0.0</v>
      </c>
      <c r="F6" s="44"/>
    </row>
    <row r="7">
      <c r="A7" s="39">
        <v>450.0</v>
      </c>
      <c r="B7" s="39">
        <v>450.0</v>
      </c>
      <c r="C7" s="39">
        <v>0.0</v>
      </c>
      <c r="D7" s="39">
        <v>0.0</v>
      </c>
      <c r="E7" s="39">
        <v>0.0</v>
      </c>
      <c r="F7" s="44"/>
    </row>
    <row r="8">
      <c r="A8" s="39">
        <v>150.0</v>
      </c>
      <c r="B8" s="39">
        <v>500.0</v>
      </c>
      <c r="C8" s="39">
        <v>0.0</v>
      </c>
      <c r="D8" s="39">
        <v>0.0</v>
      </c>
      <c r="E8" s="39">
        <v>0.0</v>
      </c>
      <c r="F8" s="44"/>
    </row>
    <row r="9">
      <c r="A9" s="39">
        <v>500.0</v>
      </c>
      <c r="B9" s="39">
        <v>720.0</v>
      </c>
      <c r="C9" s="39">
        <v>0.0</v>
      </c>
      <c r="D9" s="39">
        <v>0.0</v>
      </c>
      <c r="E9" s="39">
        <v>0.0</v>
      </c>
      <c r="F9" s="44"/>
    </row>
    <row r="10">
      <c r="A10" s="39">
        <v>150.0</v>
      </c>
      <c r="B10" s="39">
        <v>900.0</v>
      </c>
      <c r="C10" s="39">
        <v>0.0</v>
      </c>
      <c r="D10" s="39">
        <v>0.0</v>
      </c>
      <c r="E10" s="39">
        <v>0.0</v>
      </c>
      <c r="F10" s="44"/>
    </row>
    <row r="11">
      <c r="A11" s="39">
        <v>150.0</v>
      </c>
      <c r="B11" s="38">
        <v>700.0</v>
      </c>
      <c r="C11" s="39">
        <v>0.0</v>
      </c>
      <c r="D11" s="39">
        <v>0.0</v>
      </c>
      <c r="E11" s="39">
        <v>0.0</v>
      </c>
      <c r="F11" s="44"/>
    </row>
    <row r="12">
      <c r="A12" s="39">
        <v>350.0</v>
      </c>
      <c r="B12" s="38">
        <v>400.0</v>
      </c>
      <c r="C12" s="39">
        <v>0.0</v>
      </c>
      <c r="D12" s="39">
        <v>0.0</v>
      </c>
      <c r="E12" s="39">
        <v>0.0</v>
      </c>
      <c r="F12" s="44"/>
    </row>
    <row r="13">
      <c r="A13" s="39">
        <v>350.0</v>
      </c>
      <c r="B13" s="38">
        <v>400.0</v>
      </c>
      <c r="C13" s="39">
        <v>0.0</v>
      </c>
      <c r="D13" s="39">
        <v>0.0</v>
      </c>
      <c r="E13" s="39">
        <v>0.0</v>
      </c>
      <c r="F13" s="44"/>
    </row>
    <row r="14">
      <c r="A14" s="39">
        <v>300.0</v>
      </c>
      <c r="B14" s="38">
        <v>100.0</v>
      </c>
      <c r="C14" s="39">
        <v>0.0</v>
      </c>
      <c r="D14" s="39">
        <v>0.0</v>
      </c>
      <c r="E14" s="39">
        <v>0.0</v>
      </c>
      <c r="F14" s="44"/>
    </row>
    <row r="15">
      <c r="A15" s="39">
        <v>200.0</v>
      </c>
      <c r="B15" s="38">
        <v>200.0</v>
      </c>
      <c r="C15" s="39">
        <v>0.0</v>
      </c>
      <c r="D15" s="39">
        <v>0.0</v>
      </c>
      <c r="E15" s="39">
        <v>0.0</v>
      </c>
      <c r="F15" s="44"/>
    </row>
    <row r="16">
      <c r="A16" s="39">
        <v>400.0</v>
      </c>
      <c r="B16" s="38">
        <v>200.0</v>
      </c>
      <c r="C16" s="39">
        <v>0.0</v>
      </c>
      <c r="D16" s="39">
        <v>0.0</v>
      </c>
      <c r="E16" s="39">
        <v>0.0</v>
      </c>
      <c r="F16" s="44"/>
    </row>
    <row r="17">
      <c r="A17" s="39">
        <v>300.0</v>
      </c>
      <c r="B17" s="38">
        <v>250.0</v>
      </c>
      <c r="C17" s="39">
        <v>0.0</v>
      </c>
      <c r="D17" s="39">
        <v>0.0</v>
      </c>
      <c r="E17" s="39">
        <v>0.0</v>
      </c>
      <c r="F17" s="44"/>
    </row>
    <row r="18">
      <c r="A18" s="39">
        <v>200.0</v>
      </c>
      <c r="B18" s="38">
        <v>460.0</v>
      </c>
      <c r="C18" s="39">
        <v>0.0</v>
      </c>
      <c r="D18" s="39">
        <v>0.0</v>
      </c>
      <c r="E18" s="39">
        <v>0.0</v>
      </c>
      <c r="F18" s="44"/>
    </row>
    <row r="19">
      <c r="A19" s="39">
        <v>520.0</v>
      </c>
      <c r="B19" s="38">
        <v>400.0</v>
      </c>
      <c r="C19" s="39">
        <v>0.0</v>
      </c>
      <c r="D19" s="39">
        <v>0.0</v>
      </c>
      <c r="E19" s="39">
        <v>0.0</v>
      </c>
      <c r="F19" s="48"/>
    </row>
    <row r="20">
      <c r="A20" s="39">
        <v>400.0</v>
      </c>
      <c r="B20" s="38">
        <v>500.0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6770</v>
      </c>
      <c r="B21" s="53">
        <f t="shared" si="1"/>
        <v>7880</v>
      </c>
      <c r="C21" s="53">
        <f t="shared" si="1"/>
        <v>700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15350</v>
      </c>
      <c r="B24" s="53">
        <f>COUNTIF(A1:E20,"&gt;0")</f>
        <v>42</v>
      </c>
      <c r="C24" s="58">
        <f>IF(B24=0,0,A24/B24)</f>
        <v>365.4761905</v>
      </c>
      <c r="D24" s="58">
        <f>IF(A24=0,0,SMALL(A1:E20,COUNTIF(A1:E20,0)+1))</f>
        <v>100</v>
      </c>
      <c r="E24" s="58">
        <f>MAX(A1:E20)</f>
        <v>900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50.0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150.0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200.0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250.0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450.0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400.0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600.0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750.0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200.0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550.0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300.0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550.0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100.0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150.0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150.0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1200.0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8">
        <v>250.0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250.0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400.0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150.0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7100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7100</v>
      </c>
      <c r="B24" s="53">
        <f>COUNTIF(A1:E20,"&gt;0")</f>
        <v>20</v>
      </c>
      <c r="C24" s="58">
        <f>IF(B24=0,0,A24/B24)</f>
        <v>355</v>
      </c>
      <c r="D24" s="58">
        <f>IF(A24=0,0,SMALL(A1:E20,COUNTIF(A1:E20,0)+1))</f>
        <v>50</v>
      </c>
      <c r="E24" s="58">
        <f>MAX(A1:E20)</f>
        <v>1200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750.0</v>
      </c>
      <c r="B1" s="38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800.0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8">
        <v>2000.0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900.0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700.0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800.0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900.0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1200.0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1200.0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900.0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1000.0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1200.0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700.0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700.0</v>
      </c>
      <c r="B14" s="38">
        <v>600.0</v>
      </c>
      <c r="C14" s="39">
        <v>0.0</v>
      </c>
      <c r="D14" s="39">
        <v>0.0</v>
      </c>
      <c r="E14" s="39">
        <v>0.0</v>
      </c>
      <c r="F14" s="44"/>
    </row>
    <row r="15">
      <c r="A15" s="38">
        <v>900.0</v>
      </c>
      <c r="B15" s="38">
        <v>750.0</v>
      </c>
      <c r="C15" s="39">
        <v>0.0</v>
      </c>
      <c r="D15" s="39">
        <v>0.0</v>
      </c>
      <c r="E15" s="39">
        <v>0.0</v>
      </c>
      <c r="F15" s="44"/>
    </row>
    <row r="16">
      <c r="A16" s="38">
        <v>600.0</v>
      </c>
      <c r="B16" s="38">
        <v>5600.0</v>
      </c>
      <c r="C16" s="39">
        <v>0.0</v>
      </c>
      <c r="D16" s="39">
        <v>0.0</v>
      </c>
      <c r="E16" s="39">
        <v>0.0</v>
      </c>
      <c r="F16" s="44"/>
    </row>
    <row r="17">
      <c r="A17" s="38">
        <v>600.0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8">
        <v>1500.0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8">
        <v>1800.0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8">
        <v>1100.0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20250</v>
      </c>
      <c r="B21" s="53">
        <f t="shared" si="1"/>
        <v>6950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27200</v>
      </c>
      <c r="B24" s="53">
        <f>COUNTIF(A1:E20,"&gt;0")</f>
        <v>23</v>
      </c>
      <c r="C24" s="58">
        <f>IF(B24=0,0,A24/B24)</f>
        <v>1182.608696</v>
      </c>
      <c r="D24" s="58">
        <f>IF(A24=0,0,SMALL(A1:E20,COUNTIF(A1:E20,0)+1))</f>
        <v>600</v>
      </c>
      <c r="E24" s="58">
        <f>MAX(A1:E20)</f>
        <v>5600</v>
      </c>
    </row>
    <row r="49">
      <c r="J49" s="59" t="s">
        <v>132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8">
        <v>300.0</v>
      </c>
      <c r="B1" s="39">
        <v>500.0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250.0</v>
      </c>
      <c r="B2" s="39">
        <v>600.0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450.0</v>
      </c>
      <c r="B3" s="39">
        <v>800.0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400.0</v>
      </c>
      <c r="B4" s="38">
        <v>750.0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800.0</v>
      </c>
      <c r="B5" s="38">
        <v>900.0</v>
      </c>
      <c r="C5" s="39">
        <v>0.0</v>
      </c>
      <c r="D5" s="39">
        <v>0.0</v>
      </c>
      <c r="E5" s="39">
        <v>0.0</v>
      </c>
      <c r="F5" s="44"/>
    </row>
    <row r="6">
      <c r="A6" s="39">
        <v>600.0</v>
      </c>
      <c r="B6" s="38">
        <v>1000.0</v>
      </c>
      <c r="C6" s="39">
        <v>0.0</v>
      </c>
      <c r="D6" s="39">
        <v>0.0</v>
      </c>
      <c r="E6" s="39">
        <v>0.0</v>
      </c>
      <c r="F6" s="44"/>
    </row>
    <row r="7">
      <c r="A7" s="39">
        <v>600.0</v>
      </c>
      <c r="B7" s="38">
        <v>600.0</v>
      </c>
      <c r="C7" s="39">
        <v>0.0</v>
      </c>
      <c r="D7" s="39">
        <v>0.0</v>
      </c>
      <c r="E7" s="39">
        <v>0.0</v>
      </c>
      <c r="F7" s="44"/>
    </row>
    <row r="8">
      <c r="A8" s="39">
        <v>600.0</v>
      </c>
      <c r="B8" s="38">
        <v>500.0</v>
      </c>
      <c r="C8" s="39">
        <v>0.0</v>
      </c>
      <c r="D8" s="39">
        <v>0.0</v>
      </c>
      <c r="E8" s="39">
        <v>0.0</v>
      </c>
      <c r="F8" s="44"/>
    </row>
    <row r="9">
      <c r="A9" s="39">
        <v>500.0</v>
      </c>
      <c r="B9" s="38">
        <v>1000.0</v>
      </c>
      <c r="C9" s="39">
        <v>0.0</v>
      </c>
      <c r="D9" s="39">
        <v>0.0</v>
      </c>
      <c r="E9" s="39">
        <v>0.0</v>
      </c>
      <c r="F9" s="44"/>
    </row>
    <row r="10">
      <c r="A10" s="39">
        <v>750.0</v>
      </c>
      <c r="B10" s="38">
        <v>850.0</v>
      </c>
      <c r="C10" s="39">
        <v>0.0</v>
      </c>
      <c r="D10" s="39">
        <v>0.0</v>
      </c>
      <c r="E10" s="39">
        <v>0.0</v>
      </c>
      <c r="F10" s="44"/>
    </row>
    <row r="11">
      <c r="A11" s="39">
        <v>500.0</v>
      </c>
      <c r="B11" s="38">
        <v>250.0</v>
      </c>
      <c r="C11" s="39">
        <v>0.0</v>
      </c>
      <c r="D11" s="39">
        <v>0.0</v>
      </c>
      <c r="E11" s="39">
        <v>0.0</v>
      </c>
      <c r="F11" s="44"/>
    </row>
    <row r="12">
      <c r="A12" s="39">
        <v>500.0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400.0</v>
      </c>
      <c r="B13" s="39"/>
      <c r="C13" s="39">
        <v>0.0</v>
      </c>
      <c r="D13" s="39">
        <v>0.0</v>
      </c>
      <c r="E13" s="39">
        <v>0.0</v>
      </c>
      <c r="F13" s="44"/>
    </row>
    <row r="14">
      <c r="A14" s="39">
        <v>750.0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400.0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500.0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700.0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300.0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520.0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200.0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10020</v>
      </c>
      <c r="B21" s="53">
        <f t="shared" si="1"/>
        <v>7750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17770</v>
      </c>
      <c r="B24" s="53">
        <f>COUNTIF(A1:E20,"&gt;0")</f>
        <v>31</v>
      </c>
      <c r="C24" s="58">
        <f>IF(B24=0,0,A24/B24)</f>
        <v>573.2258065</v>
      </c>
      <c r="D24" s="58">
        <f>IF(A24=0,0,SMALL(A1:E20,COUNTIF(A1:E20,0)+1))</f>
        <v>200</v>
      </c>
      <c r="E24" s="58">
        <f>MAX(A1:E20)</f>
        <v>1000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400.0</v>
      </c>
      <c r="B1" s="38">
        <v>400.0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400.0</v>
      </c>
      <c r="B2" s="38">
        <v>500.0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500.0</v>
      </c>
      <c r="B3" s="38">
        <v>800.0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550.0</v>
      </c>
      <c r="B4" s="38">
        <v>800.0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600.0</v>
      </c>
      <c r="B5" s="38">
        <v>400.0</v>
      </c>
      <c r="C5" s="39">
        <v>0.0</v>
      </c>
      <c r="D5" s="39">
        <v>0.0</v>
      </c>
      <c r="E5" s="39">
        <v>0.0</v>
      </c>
      <c r="F5" s="44"/>
    </row>
    <row r="6">
      <c r="A6" s="39">
        <v>250.0</v>
      </c>
      <c r="B6" s="38">
        <v>1500.0</v>
      </c>
      <c r="C6" s="39">
        <v>0.0</v>
      </c>
      <c r="D6" s="39">
        <v>0.0</v>
      </c>
      <c r="E6" s="39">
        <v>0.0</v>
      </c>
      <c r="F6" s="44"/>
    </row>
    <row r="7">
      <c r="A7" s="39">
        <v>500.0</v>
      </c>
      <c r="B7" s="38">
        <v>1500.0</v>
      </c>
      <c r="C7" s="39">
        <v>0.0</v>
      </c>
      <c r="D7" s="39">
        <v>0.0</v>
      </c>
      <c r="E7" s="39">
        <v>0.0</v>
      </c>
      <c r="F7" s="44"/>
    </row>
    <row r="8">
      <c r="A8" s="39">
        <v>500.0</v>
      </c>
      <c r="B8" s="38">
        <v>420.0</v>
      </c>
      <c r="C8" s="39">
        <v>0.0</v>
      </c>
      <c r="D8" s="39">
        <v>0.0</v>
      </c>
      <c r="E8" s="39">
        <v>0.0</v>
      </c>
      <c r="F8" s="44"/>
    </row>
    <row r="9">
      <c r="A9" s="39">
        <v>400.0</v>
      </c>
      <c r="B9" s="38">
        <v>500.0</v>
      </c>
      <c r="C9" s="39">
        <v>0.0</v>
      </c>
      <c r="D9" s="39">
        <v>0.0</v>
      </c>
      <c r="E9" s="39">
        <v>0.0</v>
      </c>
      <c r="F9" s="44"/>
    </row>
    <row r="10">
      <c r="A10" s="39">
        <v>1500.0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650.0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1000.0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750.0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250.0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520.0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1800.0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1200.0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1000.0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2000.0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5000.0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19770</v>
      </c>
      <c r="B21" s="53">
        <f t="shared" si="1"/>
        <v>6820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26590</v>
      </c>
      <c r="B24" s="53">
        <f>COUNTIF(A1:E20,"&gt;0")</f>
        <v>29</v>
      </c>
      <c r="C24" s="58">
        <f>IF(B24=0,0,A24/B24)</f>
        <v>916.8965517</v>
      </c>
      <c r="D24" s="58">
        <f>IF(A24=0,0,SMALL(A1:E20,COUNTIF(A1:E20,0)+1))</f>
        <v>250</v>
      </c>
      <c r="E24" s="58">
        <f>MAX(A1:E20)</f>
        <v>5000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500.0</v>
      </c>
      <c r="B1" s="39">
        <v>750.0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550.0</v>
      </c>
      <c r="B2" s="39">
        <v>750.0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8">
        <v>1000.0</v>
      </c>
      <c r="B3" s="39">
        <v>900.0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500.0</v>
      </c>
      <c r="B4" s="38">
        <v>900.0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400.0</v>
      </c>
      <c r="B5" s="38">
        <v>500.0</v>
      </c>
      <c r="C5" s="38">
        <v>0.0</v>
      </c>
      <c r="D5" s="39">
        <v>0.0</v>
      </c>
      <c r="E5" s="39">
        <v>0.0</v>
      </c>
      <c r="F5" s="44"/>
    </row>
    <row r="6">
      <c r="A6" s="39">
        <v>800.0</v>
      </c>
      <c r="B6" s="38">
        <v>350.0</v>
      </c>
      <c r="C6" s="39">
        <v>0.0</v>
      </c>
      <c r="D6" s="39">
        <v>0.0</v>
      </c>
      <c r="E6" s="39">
        <v>0.0</v>
      </c>
      <c r="F6" s="44"/>
    </row>
    <row r="7">
      <c r="A7" s="39">
        <v>350.0</v>
      </c>
      <c r="B7" s="38">
        <v>800.0</v>
      </c>
      <c r="C7" s="39">
        <v>0.0</v>
      </c>
      <c r="D7" s="39">
        <v>0.0</v>
      </c>
      <c r="E7" s="39">
        <v>0.0</v>
      </c>
      <c r="F7" s="44"/>
    </row>
    <row r="8">
      <c r="A8" s="39">
        <v>500.0</v>
      </c>
      <c r="B8" s="38">
        <v>600.0</v>
      </c>
      <c r="C8" s="39">
        <v>0.0</v>
      </c>
      <c r="D8" s="39">
        <v>0.0</v>
      </c>
      <c r="E8" s="39">
        <v>0.0</v>
      </c>
      <c r="F8" s="44"/>
    </row>
    <row r="9">
      <c r="A9" s="39">
        <v>700.0</v>
      </c>
      <c r="B9" s="38">
        <v>600.0</v>
      </c>
      <c r="C9" s="39">
        <v>0.0</v>
      </c>
      <c r="D9" s="39">
        <v>0.0</v>
      </c>
      <c r="E9" s="39">
        <v>0.0</v>
      </c>
      <c r="F9" s="44"/>
    </row>
    <row r="10">
      <c r="A10" s="39">
        <v>500.0</v>
      </c>
      <c r="B10" s="38">
        <v>600.0</v>
      </c>
      <c r="C10" s="39">
        <v>0.0</v>
      </c>
      <c r="D10" s="39">
        <v>0.0</v>
      </c>
      <c r="E10" s="39">
        <v>0.0</v>
      </c>
      <c r="F10" s="44"/>
    </row>
    <row r="11">
      <c r="A11" s="39">
        <v>500.0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550.0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600.0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500.0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1000.0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650.0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550.0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1500.0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525.0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700.0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12875</v>
      </c>
      <c r="B21" s="53">
        <f t="shared" si="1"/>
        <v>6750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19625</v>
      </c>
      <c r="B24" s="53">
        <f>COUNTIF(A1:E20,"&gt;0")</f>
        <v>30</v>
      </c>
      <c r="C24" s="58">
        <f>IF(B24=0,0,A24/B24)</f>
        <v>654.1666667</v>
      </c>
      <c r="D24" s="58">
        <f>IF(A24=0,0,SMALL(A1:E20,COUNTIF(A1:E20,0)+1))</f>
        <v>350</v>
      </c>
      <c r="E24" s="58">
        <f>MAX(A1:E20)</f>
        <v>1500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9">
        <v>750.0</v>
      </c>
      <c r="C1" s="38">
        <v>800.0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1000.0</v>
      </c>
      <c r="B2" s="38">
        <v>3000.0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8">
        <v>3800.0</v>
      </c>
      <c r="B3" s="39">
        <f>30*180</f>
        <v>5400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1000.0</v>
      </c>
      <c r="B4" s="38">
        <v>3000.0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850.0</v>
      </c>
      <c r="B5" s="38">
        <v>1200.0</v>
      </c>
      <c r="C5" s="39">
        <v>0.0</v>
      </c>
      <c r="D5" s="39">
        <v>0.0</v>
      </c>
      <c r="E5" s="39">
        <v>0.0</v>
      </c>
      <c r="F5" s="44"/>
    </row>
    <row r="6">
      <c r="A6" s="39">
        <v>1000.0</v>
      </c>
      <c r="B6" s="38">
        <v>1500.0</v>
      </c>
      <c r="C6" s="39">
        <v>0.0</v>
      </c>
      <c r="D6" s="39">
        <v>0.0</v>
      </c>
      <c r="E6" s="39">
        <v>0.0</v>
      </c>
      <c r="F6" s="44"/>
    </row>
    <row r="7">
      <c r="A7" s="39">
        <v>1200.0</v>
      </c>
      <c r="B7" s="38">
        <v>2500.0</v>
      </c>
      <c r="C7" s="39">
        <v>0.0</v>
      </c>
      <c r="D7" s="39">
        <v>0.0</v>
      </c>
      <c r="E7" s="39">
        <v>0.0</v>
      </c>
      <c r="F7" s="44"/>
      <c r="I7" s="59"/>
    </row>
    <row r="8">
      <c r="A8" s="46">
        <v>3600.0</v>
      </c>
      <c r="B8" s="38">
        <v>2500.0</v>
      </c>
      <c r="C8" s="39">
        <v>0.0</v>
      </c>
      <c r="D8" s="39">
        <v>0.0</v>
      </c>
      <c r="E8" s="39">
        <v>0.0</v>
      </c>
      <c r="F8" s="44"/>
    </row>
    <row r="9">
      <c r="A9" s="39">
        <v>4000.0</v>
      </c>
      <c r="B9" s="38">
        <v>8000.0</v>
      </c>
      <c r="C9" s="39">
        <v>0.0</v>
      </c>
      <c r="D9" s="39">
        <v>0.0</v>
      </c>
      <c r="E9" s="39">
        <v>0.0</v>
      </c>
      <c r="F9" s="44"/>
    </row>
    <row r="10">
      <c r="A10" s="39">
        <v>1600.0</v>
      </c>
      <c r="B10" s="38">
        <v>1500.0</v>
      </c>
      <c r="C10" s="39">
        <v>0.0</v>
      </c>
      <c r="D10" s="39">
        <v>0.0</v>
      </c>
      <c r="E10" s="39">
        <v>0.0</v>
      </c>
      <c r="F10" s="44"/>
    </row>
    <row r="11">
      <c r="A11" s="39">
        <v>3000.0</v>
      </c>
      <c r="B11" s="38">
        <v>3600.0</v>
      </c>
      <c r="C11" s="39">
        <v>0.0</v>
      </c>
      <c r="D11" s="39">
        <v>0.0</v>
      </c>
      <c r="E11" s="39">
        <v>0.0</v>
      </c>
      <c r="F11" s="44"/>
    </row>
    <row r="12">
      <c r="A12" s="39">
        <v>1000.0</v>
      </c>
      <c r="B12" s="38">
        <v>1000.0</v>
      </c>
      <c r="C12" s="39">
        <v>0.0</v>
      </c>
      <c r="D12" s="39">
        <v>0.0</v>
      </c>
      <c r="E12" s="39">
        <v>0.0</v>
      </c>
      <c r="F12" s="44"/>
    </row>
    <row r="13">
      <c r="A13" s="39">
        <v>800.0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650.0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1100.0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1200.0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1300.0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1800.0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4500.0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3600.0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38">
        <v>500.0</v>
      </c>
      <c r="B21" s="39"/>
      <c r="C21" s="39"/>
      <c r="D21" s="39"/>
      <c r="E21" s="39"/>
      <c r="F21" s="49"/>
    </row>
    <row r="22">
      <c r="A22" s="53">
        <f>SUM(A1:A20)</f>
        <v>37750</v>
      </c>
      <c r="B22" s="53">
        <f>SUM(B2:B20)</f>
        <v>33200</v>
      </c>
      <c r="C22" s="53">
        <f t="shared" ref="C22:E22" si="1">SUM(C1:C20)</f>
        <v>800</v>
      </c>
      <c r="D22" s="53">
        <f t="shared" si="1"/>
        <v>0</v>
      </c>
      <c r="E22" s="53">
        <f t="shared" si="1"/>
        <v>0</v>
      </c>
      <c r="F22" s="49"/>
    </row>
    <row r="23">
      <c r="A23" s="54"/>
      <c r="E23" s="55"/>
      <c r="F23" s="56"/>
    </row>
    <row r="24">
      <c r="A24" s="57" t="s">
        <v>9</v>
      </c>
      <c r="B24" s="57" t="s">
        <v>10</v>
      </c>
      <c r="C24" s="57" t="s">
        <v>4</v>
      </c>
      <c r="D24" s="57" t="s">
        <v>3</v>
      </c>
      <c r="E24" s="57" t="s">
        <v>2</v>
      </c>
    </row>
    <row r="25">
      <c r="A25" s="53">
        <f>SUM(A22:E22)</f>
        <v>71750</v>
      </c>
      <c r="B25" s="53">
        <f>COUNTIF(A1:E20,"&gt;0")</f>
        <v>32</v>
      </c>
      <c r="C25" s="58">
        <f>IF(B25=0,0,A25/B25)</f>
        <v>2242.1875</v>
      </c>
      <c r="D25" s="58">
        <f>IF(A25=0,0,SMALL(A1:E20,COUNTIF(A1:E20,0)+1))</f>
        <v>650</v>
      </c>
      <c r="E25" s="58">
        <f>MAX(A1:E20)</f>
        <v>8000</v>
      </c>
    </row>
  </sheetData>
  <mergeCells count="2">
    <mergeCell ref="F1:F19"/>
    <mergeCell ref="A23:E23"/>
  </mergeCells>
  <conditionalFormatting sqref="A1:A7 C1:E21 B2:B21 A9:A21">
    <cfRule type="cellIs" dxfId="0" priority="1" operator="greaterThan">
      <formula>0</formula>
    </cfRule>
  </conditionalFormatting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350.0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250.0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150.0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50.0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50.0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10.0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280.0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10.0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8">
        <v>50.0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8">
        <v>10.0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50.0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100.0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200.0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8">
        <v>50.0</v>
      </c>
      <c r="B15" s="38">
        <v>0.0</v>
      </c>
      <c r="C15" s="39">
        <v>0.0</v>
      </c>
      <c r="D15" s="39">
        <v>0.0</v>
      </c>
      <c r="E15" s="39">
        <v>0.0</v>
      </c>
      <c r="F15" s="44"/>
    </row>
    <row r="16">
      <c r="A16" s="38">
        <v>1.0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1711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1711</v>
      </c>
      <c r="B24" s="53">
        <f>COUNTIF(A1:E20,"&gt;0")</f>
        <v>16</v>
      </c>
      <c r="C24" s="58">
        <f>IF(B24=0,0,A24/B24)</f>
        <v>106.9375</v>
      </c>
      <c r="D24" s="58">
        <f>IF(A24=0,0,SMALL(A1:E20,COUNTIF(A1:E20,0)+1))</f>
        <v>1</v>
      </c>
      <c r="E24" s="58">
        <f>MAX(A1:E20)</f>
        <v>350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100.0</v>
      </c>
      <c r="B1" s="39">
        <v>360.0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550.0</v>
      </c>
      <c r="B2" s="39">
        <v>300.0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300.0</v>
      </c>
      <c r="B3" s="38">
        <v>100.0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150.0</v>
      </c>
      <c r="B4" s="38">
        <v>540.0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300.0</v>
      </c>
      <c r="B5" s="38">
        <v>360.0</v>
      </c>
      <c r="C5" s="39">
        <v>0.0</v>
      </c>
      <c r="D5" s="39">
        <v>0.0</v>
      </c>
      <c r="E5" s="39">
        <v>0.0</v>
      </c>
      <c r="F5" s="44"/>
    </row>
    <row r="6">
      <c r="A6" s="39">
        <v>300.0</v>
      </c>
      <c r="B6" s="38">
        <v>180.0</v>
      </c>
      <c r="C6" s="39">
        <v>0.0</v>
      </c>
      <c r="D6" s="39">
        <v>0.0</v>
      </c>
      <c r="E6" s="39">
        <v>0.0</v>
      </c>
      <c r="F6" s="44"/>
    </row>
    <row r="7">
      <c r="A7" s="39">
        <v>150.0</v>
      </c>
      <c r="B7" s="38">
        <v>100.0</v>
      </c>
      <c r="C7" s="39">
        <v>0.0</v>
      </c>
      <c r="D7" s="39">
        <v>0.0</v>
      </c>
      <c r="E7" s="39">
        <v>0.0</v>
      </c>
      <c r="F7" s="44"/>
    </row>
    <row r="8">
      <c r="A8" s="39">
        <v>100.0</v>
      </c>
      <c r="B8" s="38">
        <v>2000.0</v>
      </c>
      <c r="C8" s="39">
        <v>0.0</v>
      </c>
      <c r="D8" s="39">
        <v>0.0</v>
      </c>
      <c r="E8" s="39">
        <v>0.0</v>
      </c>
      <c r="F8" s="44"/>
    </row>
    <row r="9">
      <c r="A9" s="39">
        <v>250.0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300.0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200.0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100.0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100.0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300.0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340.0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350.0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200.0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300.0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270.0</v>
      </c>
      <c r="B19" s="39">
        <v>0.0</v>
      </c>
      <c r="C19" s="39">
        <v>0.0</v>
      </c>
      <c r="D19" s="39">
        <v>0.0</v>
      </c>
      <c r="E19" s="39">
        <v>0.0</v>
      </c>
      <c r="F19" s="48"/>
      <c r="I19" s="91" t="s">
        <v>11</v>
      </c>
    </row>
    <row r="20">
      <c r="A20" s="39">
        <v>180.0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4840</v>
      </c>
      <c r="B21" s="53">
        <f t="shared" si="1"/>
        <v>3940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8780</v>
      </c>
      <c r="B24" s="53">
        <f>COUNTIF(A1:E20,"&gt;0")</f>
        <v>28</v>
      </c>
      <c r="C24" s="58">
        <f>IF(B24=0,0,A24/B24)</f>
        <v>313.5714286</v>
      </c>
      <c r="D24" s="58">
        <f>IF(A24=0,0,SMALL(A1:E20,COUNTIF(A1:E20,0)+1))</f>
        <v>100</v>
      </c>
      <c r="E24" s="58">
        <f>MAX(A1:E20)</f>
        <v>2000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rightToLeft="1" workbookViewId="0"/>
  </sheetViews>
  <sheetFormatPr customHeight="1" defaultColWidth="14.43" defaultRowHeight="12.75"/>
  <cols>
    <col customWidth="1" min="1" max="20" width="17.29"/>
  </cols>
  <sheetData>
    <row r="1">
      <c r="A1" s="38">
        <v>1000.0</v>
      </c>
      <c r="B1" s="39">
        <v>2300.0</v>
      </c>
      <c r="C1" s="38">
        <v>1500.0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1500.0</v>
      </c>
      <c r="B2" s="39">
        <v>4500.0</v>
      </c>
      <c r="C2" s="38">
        <v>5000.0</v>
      </c>
      <c r="D2" s="38">
        <v>4200.0</v>
      </c>
      <c r="E2" s="39">
        <v>3000.0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1250.0</v>
      </c>
      <c r="B3" s="39">
        <v>3500.0</v>
      </c>
      <c r="C3" s="38">
        <v>3200.0</v>
      </c>
      <c r="D3" s="39">
        <v>1000.0</v>
      </c>
      <c r="E3" s="39">
        <v>1800.0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2000.0</v>
      </c>
      <c r="B4" s="39">
        <v>1500.0</v>
      </c>
      <c r="C4" s="39">
        <v>1450.0</v>
      </c>
      <c r="D4" s="39">
        <v>0.0</v>
      </c>
      <c r="E4" s="39">
        <v>4500.0</v>
      </c>
      <c r="F4" s="44"/>
      <c r="G4" s="47"/>
    </row>
    <row r="5">
      <c r="A5" s="39">
        <v>1260.0</v>
      </c>
      <c r="B5" s="39">
        <v>10000.0</v>
      </c>
      <c r="C5" s="38">
        <v>2500.0</v>
      </c>
      <c r="D5" s="39">
        <v>0.0</v>
      </c>
      <c r="E5" s="39">
        <v>2180.0</v>
      </c>
      <c r="F5" s="44"/>
    </row>
    <row r="6">
      <c r="A6" s="39">
        <v>1200.0</v>
      </c>
      <c r="B6" s="39">
        <v>1200.0</v>
      </c>
      <c r="C6" s="38">
        <v>3500.0</v>
      </c>
      <c r="D6" s="39">
        <v>1200.0</v>
      </c>
      <c r="E6" s="39">
        <v>0.0</v>
      </c>
      <c r="F6" s="44"/>
    </row>
    <row r="7">
      <c r="A7" s="39">
        <v>1500.0</v>
      </c>
      <c r="B7" s="39">
        <v>6000.0</v>
      </c>
      <c r="C7" s="38">
        <v>3500.0</v>
      </c>
      <c r="D7" s="38">
        <v>18000.0</v>
      </c>
      <c r="E7" s="39">
        <v>0.0</v>
      </c>
      <c r="F7" s="44"/>
    </row>
    <row r="8">
      <c r="A8" s="39">
        <v>1850.0</v>
      </c>
      <c r="B8" s="39">
        <v>2400.0</v>
      </c>
      <c r="C8" s="38">
        <v>12000.0</v>
      </c>
      <c r="D8" s="38">
        <v>3000.0</v>
      </c>
      <c r="E8" s="39">
        <v>0.0</v>
      </c>
      <c r="F8" s="44"/>
    </row>
    <row r="9">
      <c r="A9" s="39">
        <v>1300.0</v>
      </c>
      <c r="B9" s="39">
        <v>5000.0</v>
      </c>
      <c r="C9" s="38">
        <v>2000.0</v>
      </c>
      <c r="D9" s="39">
        <v>0.0</v>
      </c>
      <c r="E9" s="39">
        <v>0.0</v>
      </c>
      <c r="F9" s="44"/>
    </row>
    <row r="10">
      <c r="A10" s="39">
        <v>3000.0</v>
      </c>
      <c r="B10" s="39">
        <v>2660.0</v>
      </c>
      <c r="C10" s="38">
        <v>2500.0</v>
      </c>
      <c r="D10" s="39">
        <v>0.0</v>
      </c>
      <c r="E10" s="39">
        <v>0.0</v>
      </c>
      <c r="F10" s="44"/>
    </row>
    <row r="11">
      <c r="A11" s="39">
        <v>1500.0</v>
      </c>
      <c r="B11" s="39">
        <v>1800.0</v>
      </c>
      <c r="C11" s="38">
        <v>2500.0</v>
      </c>
      <c r="D11" s="39">
        <v>0.0</v>
      </c>
      <c r="E11" s="39">
        <v>0.0</v>
      </c>
      <c r="F11" s="44"/>
    </row>
    <row r="12">
      <c r="A12" s="38" t="s">
        <v>11</v>
      </c>
      <c r="B12" s="39">
        <v>2700.0</v>
      </c>
      <c r="C12" s="38">
        <v>12000.0</v>
      </c>
      <c r="D12" s="39">
        <v>0.0</v>
      </c>
      <c r="E12" s="39">
        <v>0.0</v>
      </c>
      <c r="F12" s="44"/>
    </row>
    <row r="13">
      <c r="A13" s="39">
        <v>2000.0</v>
      </c>
      <c r="B13" s="39">
        <v>1000.0</v>
      </c>
      <c r="C13" s="38">
        <v>3000.0</v>
      </c>
      <c r="D13" s="39">
        <v>0.0</v>
      </c>
      <c r="E13" s="39">
        <v>0.0</v>
      </c>
      <c r="F13" s="44"/>
      <c r="I13" s="59"/>
    </row>
    <row r="14">
      <c r="A14" s="39">
        <v>1600.0</v>
      </c>
      <c r="B14" s="39">
        <v>3000.0</v>
      </c>
      <c r="C14" s="38">
        <v>2200.0</v>
      </c>
      <c r="D14" s="39">
        <v>0.0</v>
      </c>
      <c r="E14" s="39">
        <v>0.0</v>
      </c>
      <c r="F14" s="44"/>
    </row>
    <row r="15">
      <c r="A15" s="39">
        <v>1500.0</v>
      </c>
      <c r="B15" s="39">
        <v>5000.0</v>
      </c>
      <c r="C15" s="38">
        <v>3500.0</v>
      </c>
      <c r="D15" s="39">
        <v>0.0</v>
      </c>
      <c r="E15" s="39">
        <v>0.0</v>
      </c>
      <c r="F15" s="44"/>
    </row>
    <row r="16">
      <c r="A16" s="39">
        <v>1500.0</v>
      </c>
      <c r="B16" s="39">
        <v>5500.0</v>
      </c>
      <c r="C16" s="39">
        <v>0.0</v>
      </c>
      <c r="D16" s="39">
        <v>0.0</v>
      </c>
      <c r="E16" s="39">
        <v>0.0</v>
      </c>
      <c r="F16" s="44"/>
    </row>
    <row r="17">
      <c r="A17" s="39">
        <v>1600.0</v>
      </c>
      <c r="B17" s="39">
        <v>2200.0</v>
      </c>
      <c r="C17" s="39">
        <v>0.0</v>
      </c>
      <c r="D17" s="39">
        <v>0.0</v>
      </c>
      <c r="E17" s="39">
        <v>0.0</v>
      </c>
      <c r="F17" s="44"/>
    </row>
    <row r="18">
      <c r="A18" s="39">
        <v>2500.0</v>
      </c>
      <c r="B18" s="39">
        <v>3800.0</v>
      </c>
      <c r="C18" s="39">
        <v>0.0</v>
      </c>
      <c r="D18" s="39">
        <v>0.0</v>
      </c>
      <c r="E18" s="39">
        <v>0.0</v>
      </c>
      <c r="F18" s="44"/>
    </row>
    <row r="19">
      <c r="A19" s="39">
        <v>2000.0</v>
      </c>
      <c r="B19" s="39">
        <v>2860.0</v>
      </c>
      <c r="C19" s="39">
        <v>0.0</v>
      </c>
      <c r="D19" s="39">
        <v>0.0</v>
      </c>
      <c r="E19" s="39">
        <v>0.0</v>
      </c>
      <c r="F19" s="48"/>
    </row>
    <row r="20">
      <c r="A20" s="39">
        <v>1600.0</v>
      </c>
      <c r="B20" s="39">
        <v>3500.0</v>
      </c>
      <c r="C20" s="39">
        <v>0.0</v>
      </c>
      <c r="D20" s="39">
        <v>0.0</v>
      </c>
      <c r="E20" s="60">
        <v>0.0</v>
      </c>
      <c r="F20" s="49"/>
    </row>
    <row r="21">
      <c r="A21" s="53">
        <f t="shared" ref="A21:E21" si="1">SUM(A1:A20)</f>
        <v>31660</v>
      </c>
      <c r="B21" s="53">
        <f t="shared" si="1"/>
        <v>70420</v>
      </c>
      <c r="C21" s="53">
        <f t="shared" si="1"/>
        <v>60350</v>
      </c>
      <c r="D21" s="53">
        <f t="shared" si="1"/>
        <v>27400</v>
      </c>
      <c r="E21" s="53">
        <f t="shared" si="1"/>
        <v>11480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201310</v>
      </c>
      <c r="B24" s="53">
        <f>COUNTIF(A1:E20,"&gt;0")</f>
        <v>63</v>
      </c>
      <c r="C24" s="58">
        <f>IF(B24=0,0,A24/B24)</f>
        <v>3195.396825</v>
      </c>
      <c r="D24" s="58">
        <f>IF(A24=0,0,SMALL(A1:E20,COUNTIF(A1:E20,0)+1))</f>
        <v>1000</v>
      </c>
      <c r="E24" s="58">
        <f>MAX(A1:E20)</f>
        <v>18000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4500.0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3200.0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10000.0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3000.0</v>
      </c>
      <c r="B4" s="39">
        <v>0.0</v>
      </c>
      <c r="C4" s="39">
        <v>0.0</v>
      </c>
      <c r="D4" s="39">
        <v>0.0</v>
      </c>
      <c r="E4" s="39">
        <v>0.0</v>
      </c>
      <c r="F4" s="44"/>
      <c r="G4" s="47"/>
    </row>
    <row r="5">
      <c r="A5" s="39">
        <v>5000.0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6000.0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6500.0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7600.0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7000.0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12000.0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8000.0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8">
        <v>10000.0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8">
        <v>5000.0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8">
        <v>12000.0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8000.0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107800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107800</v>
      </c>
      <c r="B24" s="53">
        <f>COUNTIF(A1:E20,"&gt;0")</f>
        <v>15</v>
      </c>
      <c r="C24" s="58">
        <f>IF(B24=0,0,A24/B24)</f>
        <v>7186.666667</v>
      </c>
      <c r="D24" s="58">
        <f>IF(A24=0,0,SMALL(A1:E20,COUNTIF(A1:E20,0)+1))</f>
        <v>3000</v>
      </c>
      <c r="E24" s="58">
        <f>MAX(A1:E20)</f>
        <v>12000</v>
      </c>
    </row>
  </sheetData>
  <mergeCells count="2">
    <mergeCell ref="F1:F19"/>
    <mergeCell ref="A22:E22"/>
  </mergeCells>
  <conditionalFormatting sqref="A1:A9">
    <cfRule type="cellIs" dxfId="0" priority="1" operator="greaterThan">
      <formula>0</formula>
    </cfRule>
  </conditionalFormatting>
  <conditionalFormatting sqref="A10:A20">
    <cfRule type="cellIs" dxfId="0" priority="2" operator="greaterThan">
      <formula>0</formula>
    </cfRule>
  </conditionalFormatting>
  <conditionalFormatting sqref="B1:E20">
    <cfRule type="cellIs" dxfId="0" priority="3" operator="greaterThan">
      <formula>0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2.75"/>
  <cols>
    <col customWidth="1" min="1" max="1" width="57.0"/>
    <col customWidth="1" min="2" max="2" width="50.0"/>
  </cols>
  <sheetData>
    <row r="1">
      <c r="A1" s="61" t="s">
        <v>0</v>
      </c>
      <c r="B1" t="s">
        <v>12</v>
      </c>
    </row>
    <row r="2">
      <c r="B2">
        <v>46.529411764705884</v>
      </c>
    </row>
    <row r="3">
      <c r="A3" t="s">
        <v>8</v>
      </c>
      <c r="B3" s="62">
        <v>17.466666666666665</v>
      </c>
    </row>
    <row r="4" ht="29.25" customHeight="1">
      <c r="A4" s="63" t="s">
        <v>13</v>
      </c>
      <c r="B4" t="e">
        <v>#DIV/0!</v>
      </c>
    </row>
    <row r="5" ht="29.25" customHeight="1">
      <c r="A5" s="63" t="s">
        <v>14</v>
      </c>
      <c r="B5" t="e">
        <v>#DIV/0!</v>
      </c>
    </row>
    <row r="6" ht="33.75" customHeight="1">
      <c r="A6" s="63" t="s">
        <v>15</v>
      </c>
      <c r="B6" s="62">
        <v>145.0</v>
      </c>
    </row>
    <row r="7" ht="30.0" customHeight="1">
      <c r="A7" s="63" t="s">
        <v>16</v>
      </c>
      <c r="B7" s="62">
        <v>59.0</v>
      </c>
    </row>
    <row r="8" ht="32.25" customHeight="1">
      <c r="A8" s="63" t="s">
        <v>17</v>
      </c>
      <c r="B8" s="62">
        <v>48.0</v>
      </c>
    </row>
    <row r="9">
      <c r="A9" t="s">
        <v>18</v>
      </c>
      <c r="B9">
        <v>37.285714285714285</v>
      </c>
    </row>
  </sheetData>
  <hyperlinks>
    <hyperlink r:id="rId1" ref="A4"/>
    <hyperlink r:id="rId2" ref="A5"/>
    <hyperlink r:id="rId3" ref="A6"/>
    <hyperlink r:id="rId4" ref="A7"/>
    <hyperlink r:id="rId5" ref="A8"/>
  </hyperlinks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1000.0</v>
      </c>
      <c r="B1" s="39">
        <v>0.0</v>
      </c>
      <c r="C1" s="39">
        <v>0.0</v>
      </c>
      <c r="D1" s="39">
        <v>0.0</v>
      </c>
      <c r="E1" s="39">
        <v>0.0</v>
      </c>
      <c r="F1" s="41"/>
      <c r="G1" s="43"/>
    </row>
    <row r="2">
      <c r="A2" s="38">
        <v>2000.0</v>
      </c>
      <c r="B2" s="39">
        <v>0.0</v>
      </c>
      <c r="C2" s="39">
        <v>0.0</v>
      </c>
      <c r="D2" s="39">
        <v>0.0</v>
      </c>
      <c r="E2" s="39">
        <v>0.0</v>
      </c>
      <c r="F2" s="44"/>
      <c r="G2" s="43"/>
    </row>
    <row r="3">
      <c r="A3" s="64">
        <v>2100.0</v>
      </c>
      <c r="B3" s="39">
        <v>0.0</v>
      </c>
      <c r="C3" s="39">
        <v>0.0</v>
      </c>
      <c r="D3" s="39">
        <v>0.0</v>
      </c>
      <c r="E3" s="39">
        <v>0.0</v>
      </c>
      <c r="F3" s="44"/>
      <c r="G3" s="43"/>
    </row>
    <row r="4">
      <c r="A4" s="38">
        <v>2000.0</v>
      </c>
      <c r="B4" s="39">
        <v>0.0</v>
      </c>
      <c r="C4" s="39">
        <v>0.0</v>
      </c>
      <c r="D4" s="39">
        <v>0.0</v>
      </c>
      <c r="E4" s="39">
        <v>0.0</v>
      </c>
      <c r="F4" s="44"/>
    </row>
    <row r="5">
      <c r="A5" s="38">
        <v>1500.0</v>
      </c>
      <c r="B5" s="39">
        <v>0.0</v>
      </c>
      <c r="C5" s="39">
        <v>0.0</v>
      </c>
      <c r="D5" s="39">
        <v>0.0</v>
      </c>
      <c r="E5" s="39">
        <v>0.0</v>
      </c>
      <c r="F5" s="44"/>
    </row>
    <row r="6">
      <c r="A6" s="39">
        <v>0.0</v>
      </c>
      <c r="B6" s="39">
        <v>0.0</v>
      </c>
      <c r="C6" s="39">
        <v>0.0</v>
      </c>
      <c r="D6" s="39">
        <v>0.0</v>
      </c>
      <c r="E6" s="39">
        <v>0.0</v>
      </c>
      <c r="F6" s="44"/>
    </row>
    <row r="7">
      <c r="A7" s="39">
        <v>0.0</v>
      </c>
      <c r="B7" s="39">
        <v>0.0</v>
      </c>
      <c r="C7" s="39">
        <v>0.0</v>
      </c>
      <c r="D7" s="39">
        <v>0.0</v>
      </c>
      <c r="E7" s="39">
        <v>0.0</v>
      </c>
      <c r="F7" s="44"/>
    </row>
    <row r="8">
      <c r="A8" s="39">
        <v>0.0</v>
      </c>
      <c r="B8" s="39">
        <v>0.0</v>
      </c>
      <c r="C8" s="39">
        <v>0.0</v>
      </c>
      <c r="D8" s="39">
        <v>0.0</v>
      </c>
      <c r="E8" s="39">
        <v>0.0</v>
      </c>
      <c r="F8" s="44"/>
    </row>
    <row r="9">
      <c r="A9" s="39">
        <v>0.0</v>
      </c>
      <c r="B9" s="39">
        <v>0.0</v>
      </c>
      <c r="C9" s="39">
        <v>0.0</v>
      </c>
      <c r="D9" s="39">
        <v>0.0</v>
      </c>
      <c r="E9" s="39">
        <v>0.0</v>
      </c>
      <c r="F9" s="44"/>
    </row>
    <row r="10">
      <c r="A10" s="39">
        <v>0.0</v>
      </c>
      <c r="B10" s="39">
        <v>0.0</v>
      </c>
      <c r="C10" s="39">
        <v>0.0</v>
      </c>
      <c r="D10" s="39">
        <v>0.0</v>
      </c>
      <c r="E10" s="39">
        <v>0.0</v>
      </c>
      <c r="F10" s="44"/>
    </row>
    <row r="11">
      <c r="A11" s="39">
        <v>0.0</v>
      </c>
      <c r="B11" s="39">
        <v>0.0</v>
      </c>
      <c r="C11" s="39">
        <v>0.0</v>
      </c>
      <c r="D11" s="39">
        <v>0.0</v>
      </c>
      <c r="E11" s="39">
        <v>0.0</v>
      </c>
      <c r="F11" s="44"/>
    </row>
    <row r="12">
      <c r="A12" s="39">
        <v>0.0</v>
      </c>
      <c r="B12" s="39">
        <v>0.0</v>
      </c>
      <c r="C12" s="39">
        <v>0.0</v>
      </c>
      <c r="D12" s="39">
        <v>0.0</v>
      </c>
      <c r="E12" s="39">
        <v>0.0</v>
      </c>
      <c r="F12" s="44"/>
    </row>
    <row r="13">
      <c r="A13" s="39">
        <v>0.0</v>
      </c>
      <c r="B13" s="39">
        <v>0.0</v>
      </c>
      <c r="C13" s="39">
        <v>0.0</v>
      </c>
      <c r="D13" s="39">
        <v>0.0</v>
      </c>
      <c r="E13" s="39">
        <v>0.0</v>
      </c>
      <c r="F13" s="44"/>
    </row>
    <row r="14">
      <c r="A14" s="39">
        <v>0.0</v>
      </c>
      <c r="B14" s="39">
        <v>0.0</v>
      </c>
      <c r="C14" s="39">
        <v>0.0</v>
      </c>
      <c r="D14" s="39">
        <v>0.0</v>
      </c>
      <c r="E14" s="39">
        <v>0.0</v>
      </c>
      <c r="F14" s="44"/>
    </row>
    <row r="15">
      <c r="A15" s="39">
        <v>0.0</v>
      </c>
      <c r="B15" s="39">
        <v>0.0</v>
      </c>
      <c r="C15" s="39">
        <v>0.0</v>
      </c>
      <c r="D15" s="39">
        <v>0.0</v>
      </c>
      <c r="E15" s="39">
        <v>0.0</v>
      </c>
      <c r="F15" s="44"/>
    </row>
    <row r="16">
      <c r="A16" s="39">
        <v>0.0</v>
      </c>
      <c r="B16" s="39">
        <v>0.0</v>
      </c>
      <c r="C16" s="39">
        <v>0.0</v>
      </c>
      <c r="D16" s="39">
        <v>0.0</v>
      </c>
      <c r="E16" s="39">
        <v>0.0</v>
      </c>
      <c r="F16" s="44"/>
    </row>
    <row r="17">
      <c r="A17" s="39">
        <v>0.0</v>
      </c>
      <c r="B17" s="39">
        <v>0.0</v>
      </c>
      <c r="C17" s="39">
        <v>0.0</v>
      </c>
      <c r="D17" s="39">
        <v>0.0</v>
      </c>
      <c r="E17" s="39">
        <v>0.0</v>
      </c>
      <c r="F17" s="44"/>
    </row>
    <row r="18">
      <c r="A18" s="39">
        <v>0.0</v>
      </c>
      <c r="B18" s="39">
        <v>0.0</v>
      </c>
      <c r="C18" s="39">
        <v>0.0</v>
      </c>
      <c r="D18" s="39">
        <v>0.0</v>
      </c>
      <c r="E18" s="39">
        <v>0.0</v>
      </c>
      <c r="F18" s="44"/>
    </row>
    <row r="19">
      <c r="A19" s="39">
        <v>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8600</v>
      </c>
      <c r="B21" s="53">
        <f t="shared" si="1"/>
        <v>0</v>
      </c>
      <c r="C21" s="53">
        <f t="shared" si="1"/>
        <v>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8600</v>
      </c>
      <c r="B24" s="53">
        <f>100-COUNTIF(A1:E20,0)</f>
        <v>5</v>
      </c>
      <c r="C24" s="58">
        <f>IF(B24=0,0,A24/B24)</f>
        <v>1720</v>
      </c>
      <c r="D24" s="58">
        <f>IF(A24=0,0,SMALL(A1:E20,COUNTIF(A1:E20,0)+1))</f>
        <v>1000</v>
      </c>
      <c r="E24" s="58">
        <f>MAX(A1:E20)</f>
        <v>2100</v>
      </c>
    </row>
    <row r="29">
      <c r="K29" s="46" t="s">
        <v>11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650.0</v>
      </c>
      <c r="B1" s="39">
        <v>600.0</v>
      </c>
      <c r="C1" s="38">
        <v>650.0</v>
      </c>
      <c r="D1" s="39">
        <v>0.0</v>
      </c>
      <c r="E1" s="39">
        <v>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700.0</v>
      </c>
      <c r="B2" s="39">
        <v>400.0</v>
      </c>
      <c r="C2" s="38">
        <v>1200.0</v>
      </c>
      <c r="D2" s="39">
        <v>0.0</v>
      </c>
      <c r="E2" s="39">
        <v>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500.0</v>
      </c>
      <c r="B3" s="39">
        <v>600.0</v>
      </c>
      <c r="C3" s="38">
        <v>850.0</v>
      </c>
      <c r="D3" s="39">
        <v>0.0</v>
      </c>
      <c r="E3" s="39">
        <v>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600.0</v>
      </c>
      <c r="B4" s="39">
        <v>600.0</v>
      </c>
      <c r="C4" s="38">
        <v>400.0</v>
      </c>
      <c r="D4" s="39">
        <v>0.0</v>
      </c>
      <c r="E4" s="39">
        <v>0.0</v>
      </c>
      <c r="F4" s="44"/>
      <c r="G4" s="47"/>
    </row>
    <row r="5">
      <c r="A5" s="39">
        <v>500.0</v>
      </c>
      <c r="B5" s="39">
        <v>600.0</v>
      </c>
      <c r="C5" s="38">
        <v>400.0</v>
      </c>
      <c r="D5" s="39">
        <v>0.0</v>
      </c>
      <c r="E5" s="39">
        <v>0.0</v>
      </c>
      <c r="F5" s="44"/>
    </row>
    <row r="6">
      <c r="A6" s="39">
        <v>600.0</v>
      </c>
      <c r="B6" s="39">
        <v>450.0</v>
      </c>
      <c r="C6" s="38">
        <v>1000.0</v>
      </c>
      <c r="D6" s="39">
        <v>0.0</v>
      </c>
      <c r="E6" s="39">
        <v>0.0</v>
      </c>
      <c r="F6" s="44"/>
    </row>
    <row r="7">
      <c r="A7" s="39">
        <v>850.0</v>
      </c>
      <c r="B7" s="39">
        <v>500.0</v>
      </c>
      <c r="C7" s="38"/>
      <c r="D7" s="39">
        <v>0.0</v>
      </c>
      <c r="E7" s="39">
        <v>0.0</v>
      </c>
      <c r="F7" s="44"/>
    </row>
    <row r="8">
      <c r="A8" s="39">
        <v>550.0</v>
      </c>
      <c r="B8" s="39">
        <v>520.0</v>
      </c>
      <c r="C8" s="38">
        <v>800.0</v>
      </c>
      <c r="D8" s="39">
        <v>0.0</v>
      </c>
      <c r="E8" s="39">
        <v>0.0</v>
      </c>
      <c r="F8" s="44"/>
    </row>
    <row r="9">
      <c r="A9" s="39">
        <v>650.0</v>
      </c>
      <c r="B9" s="39">
        <v>650.0</v>
      </c>
      <c r="C9" s="38">
        <v>1000.0</v>
      </c>
      <c r="D9" s="39">
        <v>0.0</v>
      </c>
      <c r="E9" s="39">
        <v>0.0</v>
      </c>
      <c r="F9" s="44"/>
    </row>
    <row r="10">
      <c r="A10" s="39">
        <v>350.0</v>
      </c>
      <c r="B10" s="39">
        <v>600.0</v>
      </c>
      <c r="C10" s="38">
        <v>1200.0</v>
      </c>
      <c r="D10" s="39">
        <v>0.0</v>
      </c>
      <c r="E10" s="39">
        <v>0.0</v>
      </c>
      <c r="F10" s="44"/>
    </row>
    <row r="11">
      <c r="A11" s="39">
        <v>700.0</v>
      </c>
      <c r="B11" s="39">
        <v>300.0</v>
      </c>
      <c r="C11" s="38">
        <v>250.0</v>
      </c>
      <c r="D11" s="39">
        <v>0.0</v>
      </c>
      <c r="E11" s="39">
        <v>0.0</v>
      </c>
      <c r="F11" s="44"/>
    </row>
    <row r="12">
      <c r="A12" s="39">
        <v>600.0</v>
      </c>
      <c r="B12" s="39">
        <v>550.0</v>
      </c>
      <c r="C12" s="38">
        <v>1000.0</v>
      </c>
      <c r="D12" s="39">
        <v>0.0</v>
      </c>
      <c r="E12" s="39">
        <v>0.0</v>
      </c>
      <c r="F12" s="44"/>
    </row>
    <row r="13">
      <c r="A13" s="39">
        <v>500.0</v>
      </c>
      <c r="B13" s="39">
        <v>500.0</v>
      </c>
      <c r="C13" s="38">
        <v>850.0</v>
      </c>
      <c r="D13" s="39">
        <v>0.0</v>
      </c>
      <c r="E13" s="39">
        <v>0.0</v>
      </c>
      <c r="F13" s="44"/>
    </row>
    <row r="14">
      <c r="A14" s="39">
        <v>700.0</v>
      </c>
      <c r="B14" s="38">
        <v>300.0</v>
      </c>
      <c r="C14" s="39">
        <v>0.0</v>
      </c>
      <c r="D14" s="39">
        <v>0.0</v>
      </c>
      <c r="E14" s="39">
        <v>0.0</v>
      </c>
      <c r="F14" s="44"/>
    </row>
    <row r="15">
      <c r="A15" s="39">
        <v>300.0</v>
      </c>
      <c r="B15" s="39">
        <v>1200.0</v>
      </c>
      <c r="C15" s="39">
        <v>0.0</v>
      </c>
      <c r="D15" s="39">
        <v>0.0</v>
      </c>
      <c r="E15" s="39">
        <v>0.0</v>
      </c>
      <c r="F15" s="44"/>
    </row>
    <row r="16">
      <c r="A16" s="39">
        <v>500.0</v>
      </c>
      <c r="B16" s="39">
        <v>600.0</v>
      </c>
      <c r="C16" s="39">
        <v>0.0</v>
      </c>
      <c r="D16" s="39">
        <v>0.0</v>
      </c>
      <c r="E16" s="39">
        <v>0.0</v>
      </c>
      <c r="F16" s="44"/>
    </row>
    <row r="17">
      <c r="A17" s="39">
        <v>700.0</v>
      </c>
      <c r="B17" s="39">
        <v>650.0</v>
      </c>
      <c r="C17" s="39">
        <v>0.0</v>
      </c>
      <c r="D17" s="39">
        <v>0.0</v>
      </c>
      <c r="E17" s="39">
        <v>0.0</v>
      </c>
      <c r="F17" s="44"/>
    </row>
    <row r="18">
      <c r="A18" s="39">
        <v>700.0</v>
      </c>
      <c r="B18" s="38">
        <v>1200.0</v>
      </c>
      <c r="C18" s="39">
        <v>0.0</v>
      </c>
      <c r="D18" s="39">
        <v>0.0</v>
      </c>
      <c r="E18" s="39">
        <v>0.0</v>
      </c>
      <c r="F18" s="44"/>
    </row>
    <row r="19">
      <c r="A19" s="39">
        <v>650.0</v>
      </c>
      <c r="B19" s="38">
        <v>600.0</v>
      </c>
      <c r="C19" s="39">
        <v>0.0</v>
      </c>
      <c r="D19" s="39">
        <v>0.0</v>
      </c>
      <c r="E19" s="39">
        <v>0.0</v>
      </c>
      <c r="F19" s="48"/>
    </row>
    <row r="20">
      <c r="A20" s="39">
        <v>650.0</v>
      </c>
      <c r="B20" s="38"/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11950</v>
      </c>
      <c r="B21" s="53">
        <f t="shared" si="1"/>
        <v>11420</v>
      </c>
      <c r="C21" s="53">
        <f t="shared" si="1"/>
        <v>9600</v>
      </c>
      <c r="D21" s="53">
        <f t="shared" si="1"/>
        <v>0</v>
      </c>
      <c r="E21" s="53">
        <f t="shared" si="1"/>
        <v>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32970</v>
      </c>
      <c r="B24" s="53">
        <f>COUNTIF(A1:E20,"&gt;0")</f>
        <v>51</v>
      </c>
      <c r="C24" s="58">
        <f>IF(B24=0,0,A24/B24)</f>
        <v>646.4705882</v>
      </c>
      <c r="D24" s="58">
        <f>IF(A24=0,0,SMALL(A1:E20,COUNTIF(A1:E20,0)+1))</f>
        <v>250</v>
      </c>
      <c r="E24" s="58">
        <f>MAX(A1:E20)</f>
        <v>1200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2.75"/>
  <cols>
    <col customWidth="1" min="1" max="1" width="52.0"/>
    <col customWidth="1" min="2" max="2" width="27.29"/>
    <col customWidth="1" min="3" max="3" width="70.14"/>
    <col customWidth="1" min="4" max="19" width="17.29"/>
  </cols>
  <sheetData>
    <row r="1" ht="27.0" customHeight="1">
      <c r="A1" s="59" t="s">
        <v>19</v>
      </c>
      <c r="B1" s="65"/>
      <c r="C1" s="66" t="s">
        <v>20</v>
      </c>
      <c r="G1" s="46">
        <v>312.0</v>
      </c>
      <c r="N1" s="46">
        <v>12.0</v>
      </c>
    </row>
    <row r="2">
      <c r="A2" s="67" t="s">
        <v>21</v>
      </c>
      <c r="B2" s="68" t="s">
        <v>22</v>
      </c>
      <c r="C2" s="69" t="s">
        <v>23</v>
      </c>
      <c r="H2" s="46">
        <v>6.0</v>
      </c>
    </row>
    <row r="3" ht="27.0" customHeight="1">
      <c r="A3" s="70">
        <v>1300.0</v>
      </c>
      <c r="B3" s="71" t="s">
        <v>24</v>
      </c>
      <c r="C3" s="68" t="s">
        <v>25</v>
      </c>
    </row>
    <row r="4" ht="31.5" customHeight="1">
      <c r="A4" s="72" t="s">
        <v>26</v>
      </c>
      <c r="B4" s="68" t="s">
        <v>27</v>
      </c>
      <c r="C4" s="73" t="s">
        <v>28</v>
      </c>
    </row>
    <row r="5" ht="45.75" customHeight="1">
      <c r="A5" s="74" t="s">
        <v>29</v>
      </c>
      <c r="B5" s="68" t="s">
        <v>30</v>
      </c>
      <c r="C5" s="75"/>
      <c r="D5" s="76" t="s">
        <v>31</v>
      </c>
    </row>
    <row r="6" ht="32.25" customHeight="1">
      <c r="A6" s="72" t="s">
        <v>32</v>
      </c>
      <c r="B6" s="77" t="s">
        <v>33</v>
      </c>
      <c r="C6" s="78" t="s">
        <v>34</v>
      </c>
    </row>
    <row r="7">
      <c r="A7" s="72" t="s">
        <v>35</v>
      </c>
      <c r="B7" s="79">
        <v>250.0</v>
      </c>
      <c r="C7" s="78" t="s">
        <v>36</v>
      </c>
    </row>
    <row r="8">
      <c r="A8" s="80" t="s">
        <v>37</v>
      </c>
      <c r="B8" s="75"/>
      <c r="C8" s="81" t="s">
        <v>38</v>
      </c>
    </row>
    <row r="9">
      <c r="A9" s="75"/>
      <c r="B9" s="75"/>
      <c r="C9" s="82" t="s">
        <v>39</v>
      </c>
    </row>
    <row r="10">
      <c r="A10" s="80" t="s">
        <v>40</v>
      </c>
      <c r="B10" s="75"/>
      <c r="C10" s="83"/>
      <c r="P10" s="59" t="s">
        <v>41</v>
      </c>
    </row>
    <row r="11">
      <c r="B11" s="46" t="s">
        <v>11</v>
      </c>
      <c r="C11" s="84"/>
    </row>
    <row r="12" ht="13.5" customHeight="1">
      <c r="B12" s="85" t="s">
        <v>42</v>
      </c>
      <c r="C12" s="86" t="s">
        <v>43</v>
      </c>
    </row>
    <row r="13">
      <c r="B13" s="46" t="s">
        <v>44</v>
      </c>
      <c r="C13" s="59" t="s">
        <v>45</v>
      </c>
    </row>
    <row r="14">
      <c r="B14" s="87">
        <v>5000.0</v>
      </c>
      <c r="C14" s="76" t="s">
        <v>46</v>
      </c>
    </row>
    <row r="15">
      <c r="A15" s="59"/>
      <c r="B15" s="88" t="s">
        <v>47</v>
      </c>
      <c r="C15" s="76" t="s">
        <v>48</v>
      </c>
    </row>
    <row r="16">
      <c r="B16" s="88" t="s">
        <v>49</v>
      </c>
      <c r="C16" s="76" t="s">
        <v>50</v>
      </c>
    </row>
    <row r="17">
      <c r="B17" s="87">
        <v>3000.0</v>
      </c>
      <c r="C17" s="76" t="s">
        <v>51</v>
      </c>
    </row>
    <row r="18">
      <c r="B18" s="87">
        <v>2500.0</v>
      </c>
      <c r="C18" s="76" t="s">
        <v>52</v>
      </c>
    </row>
    <row r="19">
      <c r="B19" s="89">
        <v>200.0</v>
      </c>
      <c r="C19" s="76" t="s">
        <v>53</v>
      </c>
    </row>
    <row r="20">
      <c r="B20" s="65" t="s">
        <v>54</v>
      </c>
      <c r="C20" s="90" t="s">
        <v>55</v>
      </c>
    </row>
    <row r="21">
      <c r="B21" s="91">
        <v>700.0</v>
      </c>
      <c r="C21" s="92" t="s">
        <v>56</v>
      </c>
      <c r="J21" s="91">
        <v>250.0</v>
      </c>
    </row>
    <row r="22">
      <c r="B22" s="46">
        <v>200.0</v>
      </c>
      <c r="C22" s="93" t="s">
        <v>57</v>
      </c>
    </row>
    <row r="23">
      <c r="B23" s="87">
        <v>350.0</v>
      </c>
      <c r="C23" s="76" t="s">
        <v>58</v>
      </c>
    </row>
    <row r="24">
      <c r="B24" s="65" t="s">
        <v>59</v>
      </c>
      <c r="C24" s="93" t="s">
        <v>60</v>
      </c>
    </row>
    <row r="25">
      <c r="B25" s="65" t="s">
        <v>61</v>
      </c>
      <c r="C25" s="93" t="s">
        <v>62</v>
      </c>
    </row>
    <row r="26">
      <c r="B26" s="87">
        <v>2800.0</v>
      </c>
      <c r="C26" s="76" t="s">
        <v>63</v>
      </c>
    </row>
    <row r="27">
      <c r="B27" s="93" t="s">
        <v>64</v>
      </c>
      <c r="C27" s="76" t="s">
        <v>65</v>
      </c>
    </row>
    <row r="28" ht="15.0" customHeight="1">
      <c r="B28" s="87">
        <v>1000.0</v>
      </c>
      <c r="C28" s="76" t="s">
        <v>53</v>
      </c>
      <c r="J28" s="91">
        <v>525.0</v>
      </c>
    </row>
    <row r="29">
      <c r="B29" s="59" t="s">
        <v>66</v>
      </c>
      <c r="C29" s="93" t="s">
        <v>67</v>
      </c>
    </row>
    <row r="30">
      <c r="B30" s="59" t="s">
        <v>68</v>
      </c>
      <c r="C30" s="93" t="s">
        <v>69</v>
      </c>
    </row>
    <row r="31">
      <c r="A31" s="46">
        <v>0.0</v>
      </c>
      <c r="B31" s="65" t="s">
        <v>70</v>
      </c>
      <c r="C31" s="94" t="s">
        <v>71</v>
      </c>
    </row>
    <row r="32">
      <c r="B32" s="65"/>
      <c r="C32" s="59" t="s">
        <v>72</v>
      </c>
    </row>
    <row r="33">
      <c r="B33" s="65" t="s">
        <v>73</v>
      </c>
      <c r="C33" s="65" t="s">
        <v>74</v>
      </c>
    </row>
    <row r="34">
      <c r="B34" s="91">
        <v>5000.0</v>
      </c>
      <c r="C34" s="65" t="s">
        <v>75</v>
      </c>
    </row>
    <row r="35">
      <c r="C35" s="59" t="s">
        <v>76</v>
      </c>
    </row>
    <row r="36">
      <c r="B36" s="91">
        <v>450.0</v>
      </c>
      <c r="C36" s="65" t="s">
        <v>77</v>
      </c>
    </row>
    <row r="37">
      <c r="C37" s="65" t="s">
        <v>78</v>
      </c>
    </row>
    <row r="38">
      <c r="B38" s="95" t="s">
        <v>79</v>
      </c>
      <c r="C38" s="65" t="s">
        <v>80</v>
      </c>
    </row>
    <row r="39">
      <c r="B39" s="96" t="s">
        <v>24</v>
      </c>
      <c r="C39" s="65" t="s">
        <v>81</v>
      </c>
    </row>
    <row r="40">
      <c r="B40" s="97">
        <v>12000.0</v>
      </c>
      <c r="C40" s="65" t="s">
        <v>82</v>
      </c>
    </row>
    <row r="41">
      <c r="B41" s="91">
        <v>300.0</v>
      </c>
      <c r="C41" s="65" t="s">
        <v>83</v>
      </c>
    </row>
    <row r="42">
      <c r="B42" s="91">
        <v>2500.0</v>
      </c>
      <c r="C42" s="65" t="s">
        <v>84</v>
      </c>
    </row>
    <row r="43">
      <c r="B43" s="91">
        <v>500.0</v>
      </c>
      <c r="C43" s="65" t="s">
        <v>85</v>
      </c>
    </row>
    <row r="44">
      <c r="C44" s="65" t="s">
        <v>86</v>
      </c>
    </row>
    <row r="45">
      <c r="A45" s="96" t="s">
        <v>24</v>
      </c>
      <c r="B45" s="96" t="s">
        <v>24</v>
      </c>
      <c r="C45" s="65" t="s">
        <v>87</v>
      </c>
    </row>
    <row r="46">
      <c r="B46" s="96" t="s">
        <v>24</v>
      </c>
      <c r="C46" s="65" t="s">
        <v>88</v>
      </c>
    </row>
    <row r="47">
      <c r="A47" s="59"/>
      <c r="B47" s="91" t="s">
        <v>89</v>
      </c>
      <c r="C47" s="59" t="s">
        <v>90</v>
      </c>
    </row>
    <row r="48">
      <c r="B48" s="96" t="s">
        <v>24</v>
      </c>
      <c r="C48" s="65" t="s">
        <v>91</v>
      </c>
    </row>
    <row r="49">
      <c r="C49" s="65" t="s">
        <v>92</v>
      </c>
    </row>
    <row r="50">
      <c r="B50" s="97">
        <v>2300.0</v>
      </c>
      <c r="C50" s="65" t="s">
        <v>93</v>
      </c>
    </row>
    <row r="51">
      <c r="B51" s="96" t="s">
        <v>24</v>
      </c>
      <c r="C51" s="65" t="s">
        <v>94</v>
      </c>
      <c r="D51" s="59" t="s">
        <v>95</v>
      </c>
    </row>
    <row r="52">
      <c r="C52" s="65" t="s">
        <v>96</v>
      </c>
    </row>
    <row r="53">
      <c r="B53" s="91" t="s">
        <v>97</v>
      </c>
      <c r="C53" s="65" t="s">
        <v>98</v>
      </c>
    </row>
    <row r="54">
      <c r="C54" s="65" t="s">
        <v>99</v>
      </c>
    </row>
    <row r="55">
      <c r="B55" s="65" t="s">
        <v>100</v>
      </c>
      <c r="C55" s="59" t="s">
        <v>63</v>
      </c>
    </row>
    <row r="56">
      <c r="B56" s="96" t="s">
        <v>24</v>
      </c>
      <c r="C56" s="65" t="s">
        <v>101</v>
      </c>
    </row>
    <row r="57">
      <c r="C57" s="59" t="s">
        <v>102</v>
      </c>
    </row>
    <row r="58">
      <c r="B58" s="96" t="s">
        <v>24</v>
      </c>
      <c r="C58" s="59" t="s">
        <v>103</v>
      </c>
    </row>
    <row r="59">
      <c r="C59" s="59" t="s">
        <v>104</v>
      </c>
    </row>
    <row r="60">
      <c r="B60" s="96" t="s">
        <v>24</v>
      </c>
      <c r="C60" s="46" t="s">
        <v>105</v>
      </c>
    </row>
    <row r="61">
      <c r="C61" s="59" t="s">
        <v>106</v>
      </c>
    </row>
    <row r="63">
      <c r="A63" s="96" t="s">
        <v>24</v>
      </c>
      <c r="B63" s="98">
        <v>400.0</v>
      </c>
      <c r="C63" s="99" t="s">
        <v>107</v>
      </c>
    </row>
    <row r="64">
      <c r="B64" s="96" t="s">
        <v>24</v>
      </c>
      <c r="C64" s="59"/>
    </row>
    <row r="65">
      <c r="A65" s="59" t="s">
        <v>108</v>
      </c>
      <c r="B65" s="96" t="s">
        <v>24</v>
      </c>
      <c r="C65" s="59" t="s">
        <v>109</v>
      </c>
    </row>
    <row r="66">
      <c r="B66" s="100"/>
      <c r="C66" s="59" t="s">
        <v>110</v>
      </c>
    </row>
    <row r="67">
      <c r="C67" s="59" t="s">
        <v>111</v>
      </c>
    </row>
    <row r="68">
      <c r="C68" s="59" t="s">
        <v>112</v>
      </c>
    </row>
    <row r="69">
      <c r="B69" s="96" t="s">
        <v>24</v>
      </c>
      <c r="C69" s="59" t="s">
        <v>113</v>
      </c>
    </row>
    <row r="70">
      <c r="B70" s="101"/>
      <c r="C70" s="59" t="s">
        <v>114</v>
      </c>
    </row>
    <row r="71">
      <c r="C71" s="59" t="s">
        <v>115</v>
      </c>
    </row>
    <row r="72">
      <c r="B72" s="59" t="s">
        <v>116</v>
      </c>
      <c r="C72" s="59" t="s">
        <v>117</v>
      </c>
    </row>
    <row r="73">
      <c r="B73" s="96" t="s">
        <v>24</v>
      </c>
      <c r="C73" s="59" t="s">
        <v>118</v>
      </c>
    </row>
    <row r="74">
      <c r="B74" s="96" t="s">
        <v>24</v>
      </c>
      <c r="C74" s="59" t="s">
        <v>119</v>
      </c>
    </row>
    <row r="75">
      <c r="B75" s="96" t="s">
        <v>24</v>
      </c>
      <c r="C75" s="59" t="s">
        <v>120</v>
      </c>
    </row>
    <row r="76">
      <c r="B76" s="96"/>
      <c r="C76" s="46" t="s">
        <v>121</v>
      </c>
    </row>
    <row r="77">
      <c r="C77" s="46" t="s">
        <v>122</v>
      </c>
    </row>
    <row r="78">
      <c r="B78" s="96" t="s">
        <v>24</v>
      </c>
      <c r="C78" s="46" t="s">
        <v>123</v>
      </c>
    </row>
    <row r="79">
      <c r="B79" s="96" t="s">
        <v>24</v>
      </c>
      <c r="C79" s="59" t="s">
        <v>124</v>
      </c>
    </row>
    <row r="80">
      <c r="C80" s="59" t="s">
        <v>125</v>
      </c>
    </row>
    <row r="81">
      <c r="C81" s="99" t="s">
        <v>126</v>
      </c>
    </row>
    <row r="82">
      <c r="C82" s="59" t="s">
        <v>127</v>
      </c>
    </row>
    <row r="83">
      <c r="B83" s="46" t="s">
        <v>97</v>
      </c>
      <c r="C83" s="59" t="s">
        <v>128</v>
      </c>
    </row>
    <row r="107">
      <c r="H107" s="46">
        <v>5.0</v>
      </c>
    </row>
    <row r="110">
      <c r="O110" s="46">
        <v>6.0</v>
      </c>
    </row>
    <row r="123">
      <c r="F123" s="46" t="s">
        <v>129</v>
      </c>
    </row>
    <row r="125">
      <c r="F125" s="46">
        <v>3.66563666E8</v>
      </c>
      <c r="G125" s="46" t="s">
        <v>130</v>
      </c>
    </row>
  </sheetData>
  <hyperlinks>
    <hyperlink r:id="rId1" ref="C9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2.75"/>
  <cols>
    <col customWidth="1" min="1" max="20" width="17.29"/>
  </cols>
  <sheetData>
    <row r="1">
      <c r="A1" s="39">
        <v>300.0</v>
      </c>
      <c r="B1" s="38">
        <v>200.0</v>
      </c>
      <c r="C1" s="38">
        <v>450.0</v>
      </c>
      <c r="D1" s="39">
        <v>200.0</v>
      </c>
      <c r="E1" s="38">
        <v>200.0</v>
      </c>
      <c r="F1" s="41"/>
      <c r="G1" s="42" t="str">
        <f>HYPERLINK("https://www.facebook.com/groups/GraphicDesign4u","לקבוצת המעצבים")</f>
        <v>לקבוצת המעצבים</v>
      </c>
      <c r="H1" s="43"/>
    </row>
    <row r="2">
      <c r="A2" s="39">
        <v>250.0</v>
      </c>
      <c r="B2" s="39">
        <v>250.0</v>
      </c>
      <c r="C2" s="38">
        <v>300.0</v>
      </c>
      <c r="D2" s="39">
        <v>0.0</v>
      </c>
      <c r="E2" s="38">
        <v>200.0</v>
      </c>
      <c r="F2" s="44"/>
      <c r="G2" s="45" t="str">
        <f>HYPERLINK("https://docs.google.com/spreadsheet/ccc?key=0AlcSPGLgFExmdDN3UGY5dDNVSlY4RFRlUjQtUXJzX3c#gid=33","לחץ להסבר")</f>
        <v>לחץ להסבר</v>
      </c>
      <c r="H2" s="43"/>
    </row>
    <row r="3">
      <c r="A3" s="39">
        <v>450.0</v>
      </c>
      <c r="B3" s="39">
        <v>350.0</v>
      </c>
      <c r="C3" s="38">
        <v>400.0</v>
      </c>
      <c r="D3" s="39">
        <v>0.0</v>
      </c>
      <c r="E3" s="38">
        <v>200.0</v>
      </c>
      <c r="F3" s="44"/>
      <c r="G3" s="45" t="str">
        <f>HYPERLINK("https://docs.google.com/spreadsheet/ccc?key=0AlcSPGLgFExmdDN3UGY5dDNVSlY4RFRlUjQtUXJzX3c#gid=0","חזרה למחירון")</f>
        <v>חזרה למחירון</v>
      </c>
      <c r="H3" s="43"/>
    </row>
    <row r="4">
      <c r="A4" s="39">
        <v>300.0</v>
      </c>
      <c r="B4" s="39">
        <v>400.0</v>
      </c>
      <c r="C4" s="39">
        <v>0.0</v>
      </c>
      <c r="D4" s="39">
        <v>500.0</v>
      </c>
      <c r="E4" s="39">
        <v>0.0</v>
      </c>
      <c r="F4" s="44"/>
      <c r="G4" s="47"/>
    </row>
    <row r="5">
      <c r="A5" s="39">
        <v>450.0</v>
      </c>
      <c r="B5" s="39">
        <v>410.0</v>
      </c>
      <c r="C5" s="39">
        <v>0.0</v>
      </c>
      <c r="D5" s="39">
        <v>0.0</v>
      </c>
      <c r="E5" s="39">
        <v>0.0</v>
      </c>
      <c r="F5" s="44"/>
    </row>
    <row r="6">
      <c r="A6" s="39">
        <v>400.0</v>
      </c>
      <c r="B6" s="39">
        <v>200.0</v>
      </c>
      <c r="C6" s="39">
        <v>0.0</v>
      </c>
      <c r="D6" s="39">
        <v>0.0</v>
      </c>
      <c r="E6" s="39">
        <v>0.0</v>
      </c>
      <c r="F6" s="44"/>
    </row>
    <row r="7">
      <c r="A7" s="38">
        <v>300.0</v>
      </c>
      <c r="B7" s="38">
        <v>200.0</v>
      </c>
      <c r="C7" s="39">
        <v>0.0</v>
      </c>
      <c r="D7" s="39">
        <v>0.0</v>
      </c>
      <c r="E7" s="39">
        <v>0.0</v>
      </c>
      <c r="F7" s="44"/>
    </row>
    <row r="8">
      <c r="A8" s="38">
        <v>250.0</v>
      </c>
      <c r="B8" s="39">
        <v>300.0</v>
      </c>
      <c r="C8" s="39">
        <v>0.0</v>
      </c>
      <c r="D8" s="38">
        <v>300.0</v>
      </c>
      <c r="E8" s="39">
        <v>0.0</v>
      </c>
      <c r="F8" s="44"/>
    </row>
    <row r="9">
      <c r="A9" s="39">
        <v>200.0</v>
      </c>
      <c r="B9" s="39">
        <v>200.0</v>
      </c>
      <c r="C9" s="39">
        <v>0.0</v>
      </c>
      <c r="D9" s="39">
        <v>0.0</v>
      </c>
      <c r="E9" s="39">
        <v>0.0</v>
      </c>
      <c r="F9" s="44"/>
    </row>
    <row r="10">
      <c r="A10" s="39">
        <v>250.0</v>
      </c>
      <c r="B10" s="39">
        <v>300.0</v>
      </c>
      <c r="C10" s="39">
        <v>0.0</v>
      </c>
      <c r="D10" s="39">
        <v>0.0</v>
      </c>
      <c r="E10" s="39">
        <v>0.0</v>
      </c>
      <c r="F10" s="44"/>
    </row>
    <row r="11">
      <c r="A11" s="39">
        <v>200.0</v>
      </c>
      <c r="B11" s="38">
        <v>250.0</v>
      </c>
      <c r="C11" s="39">
        <v>0.0</v>
      </c>
      <c r="D11" s="39">
        <v>0.0</v>
      </c>
      <c r="E11" s="39">
        <v>0.0</v>
      </c>
      <c r="F11" s="44"/>
    </row>
    <row r="12">
      <c r="A12" s="39">
        <v>250.0</v>
      </c>
      <c r="B12" s="38">
        <v>500.0</v>
      </c>
      <c r="C12" s="39">
        <v>0.0</v>
      </c>
      <c r="D12" s="38">
        <v>200.0</v>
      </c>
      <c r="E12" s="39">
        <v>0.0</v>
      </c>
      <c r="F12" s="44"/>
    </row>
    <row r="13">
      <c r="A13" s="39">
        <v>250.0</v>
      </c>
      <c r="B13" s="38">
        <v>500.0</v>
      </c>
      <c r="C13" s="39">
        <v>0.0</v>
      </c>
      <c r="D13" s="39">
        <v>0.0</v>
      </c>
      <c r="E13" s="39">
        <v>0.0</v>
      </c>
      <c r="F13" s="44"/>
    </row>
    <row r="14">
      <c r="A14" s="38">
        <v>200.0</v>
      </c>
      <c r="B14" s="38">
        <v>250.0</v>
      </c>
      <c r="C14" s="39">
        <v>0.0</v>
      </c>
      <c r="D14" s="39">
        <v>0.0</v>
      </c>
      <c r="E14" s="39">
        <v>0.0</v>
      </c>
      <c r="F14" s="44"/>
    </row>
    <row r="15">
      <c r="A15" s="39">
        <v>300.0</v>
      </c>
      <c r="B15" s="38">
        <v>400.0</v>
      </c>
      <c r="C15" s="39">
        <v>0.0</v>
      </c>
      <c r="D15" s="39">
        <v>0.0</v>
      </c>
      <c r="E15" s="39">
        <v>0.0</v>
      </c>
      <c r="F15" s="44"/>
    </row>
    <row r="16">
      <c r="A16" s="38">
        <v>190.0</v>
      </c>
      <c r="B16" s="38">
        <v>400.0</v>
      </c>
      <c r="C16" s="39">
        <v>0.0</v>
      </c>
      <c r="D16" s="39">
        <v>0.0</v>
      </c>
      <c r="E16" s="39">
        <v>0.0</v>
      </c>
      <c r="F16" s="44"/>
    </row>
    <row r="17">
      <c r="A17" s="39">
        <v>250.0</v>
      </c>
      <c r="B17" s="38">
        <v>250.0</v>
      </c>
      <c r="C17" s="39">
        <v>0.0</v>
      </c>
      <c r="D17" s="39">
        <v>0.0</v>
      </c>
      <c r="E17" s="39">
        <v>0.0</v>
      </c>
      <c r="F17" s="44"/>
    </row>
    <row r="18">
      <c r="A18" s="39">
        <v>375.0</v>
      </c>
      <c r="B18" s="38">
        <v>400.0</v>
      </c>
      <c r="C18" s="39">
        <v>0.0</v>
      </c>
      <c r="D18" s="39">
        <v>0.0</v>
      </c>
      <c r="E18" s="39">
        <v>0.0</v>
      </c>
      <c r="F18" s="44"/>
    </row>
    <row r="19">
      <c r="A19" s="38">
        <v>220.0</v>
      </c>
      <c r="B19" s="39">
        <v>0.0</v>
      </c>
      <c r="C19" s="39">
        <v>0.0</v>
      </c>
      <c r="D19" s="39">
        <v>0.0</v>
      </c>
      <c r="E19" s="39">
        <v>0.0</v>
      </c>
      <c r="F19" s="48"/>
    </row>
    <row r="20">
      <c r="A20" s="39">
        <v>200.0</v>
      </c>
      <c r="B20" s="39">
        <v>0.0</v>
      </c>
      <c r="C20" s="39">
        <v>0.0</v>
      </c>
      <c r="D20" s="39">
        <v>0.0</v>
      </c>
      <c r="E20" s="39">
        <v>0.0</v>
      </c>
      <c r="F20" s="49"/>
    </row>
    <row r="21">
      <c r="A21" s="53">
        <f t="shared" ref="A21:E21" si="1">SUM(A1:A20)</f>
        <v>5585</v>
      </c>
      <c r="B21" s="53">
        <f t="shared" si="1"/>
        <v>5760</v>
      </c>
      <c r="C21" s="53">
        <f t="shared" si="1"/>
        <v>1150</v>
      </c>
      <c r="D21" s="53">
        <f t="shared" si="1"/>
        <v>1200</v>
      </c>
      <c r="E21" s="53">
        <f t="shared" si="1"/>
        <v>600</v>
      </c>
      <c r="F21" s="49"/>
    </row>
    <row r="22">
      <c r="A22" s="54"/>
      <c r="E22" s="55"/>
      <c r="F22" s="56"/>
    </row>
    <row r="23">
      <c r="A23" s="57" t="s">
        <v>9</v>
      </c>
      <c r="B23" s="57" t="s">
        <v>10</v>
      </c>
      <c r="C23" s="57" t="s">
        <v>4</v>
      </c>
      <c r="D23" s="57" t="s">
        <v>3</v>
      </c>
      <c r="E23" s="57" t="s">
        <v>2</v>
      </c>
    </row>
    <row r="24">
      <c r="A24" s="53">
        <f>SUM(A21:E21)</f>
        <v>14295</v>
      </c>
      <c r="B24" s="53">
        <f>COUNTIF(A1:E20,"&gt;0")</f>
        <v>48</v>
      </c>
      <c r="C24" s="58">
        <f>IF(B24=0,0,A24/B24)</f>
        <v>297.8125</v>
      </c>
      <c r="D24" s="58">
        <f>IF(A24=0,0,SMALL(A1:E20,COUNTIF(A1:E20,0)+1))</f>
        <v>190</v>
      </c>
      <c r="E24" s="58">
        <f>MAX(A1:E20)</f>
        <v>500</v>
      </c>
    </row>
  </sheetData>
  <mergeCells count="2">
    <mergeCell ref="F1:F19"/>
    <mergeCell ref="A22:E22"/>
  </mergeCells>
  <conditionalFormatting sqref="A1:E20">
    <cfRule type="cellIs" dxfId="0" priority="1" operator="greaterThan">
      <formula>0</formula>
    </cfRule>
  </conditionalFormatting>
  <printOptions gridLines="1" horizontalCentered="1"/>
  <pageMargins bottom="0.75" footer="0.0" header="0.0" left="0.7" right="0.7" top="0.75"/>
  <pageSetup paperSize="9" cellComments="atEnd" orientation="portrait" pageOrder="overThenDown"/>
  <drawing r:id="rId1"/>
</worksheet>
</file>